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65" windowWidth="28800" windowHeight="15840"/>
  </bookViews>
  <sheets>
    <sheet name="Rohdaten" sheetId="13" r:id="rId1"/>
    <sheet name="Grafik" sheetId="20" r:id="rId2"/>
  </sheets>
  <definedNames>
    <definedName name="_xlnm._FilterDatabase" localSheetId="0" hidden="1">Rohdaten!$A$1:$AQ$1</definedName>
  </definedNames>
  <calcPr calcId="145621"/>
</workbook>
</file>

<file path=xl/calcChain.xml><?xml version="1.0" encoding="utf-8"?>
<calcChain xmlns="http://schemas.openxmlformats.org/spreadsheetml/2006/main">
  <c r="M4" i="20" l="1"/>
  <c r="N4" i="20"/>
  <c r="O4" i="20"/>
  <c r="P4" i="20"/>
  <c r="Q4" i="20"/>
  <c r="M5" i="20"/>
  <c r="N5" i="20"/>
  <c r="O5" i="20"/>
  <c r="P5" i="20"/>
  <c r="Q5" i="20"/>
  <c r="M6" i="20"/>
  <c r="N6" i="20"/>
  <c r="O6" i="20"/>
  <c r="P6" i="20"/>
  <c r="Q6" i="20"/>
  <c r="M7" i="20"/>
  <c r="N7" i="20"/>
  <c r="O7" i="20"/>
  <c r="P7" i="20"/>
  <c r="Q7" i="20"/>
  <c r="M8" i="20"/>
  <c r="N8" i="20"/>
  <c r="O8" i="20"/>
  <c r="P8" i="20"/>
  <c r="Q8" i="20"/>
  <c r="M9" i="20"/>
  <c r="N9" i="20"/>
  <c r="O9" i="20"/>
  <c r="P9" i="20"/>
  <c r="Q9" i="20"/>
  <c r="M10" i="20"/>
  <c r="N10" i="20"/>
  <c r="O10" i="20"/>
  <c r="P10" i="20"/>
  <c r="Q10" i="20"/>
  <c r="M11" i="20"/>
  <c r="N11" i="20"/>
  <c r="O11" i="20"/>
  <c r="P11" i="20"/>
  <c r="Q11" i="20"/>
  <c r="M12" i="20"/>
  <c r="N12" i="20"/>
  <c r="O12" i="20"/>
  <c r="P12" i="20"/>
  <c r="Q12" i="20"/>
  <c r="M13" i="20"/>
  <c r="N13" i="20"/>
  <c r="O13" i="20"/>
  <c r="P13" i="20"/>
  <c r="Q13" i="20"/>
  <c r="Q3" i="20"/>
  <c r="P3" i="20"/>
  <c r="O3" i="20"/>
  <c r="N3" i="20"/>
  <c r="M3" i="20"/>
  <c r="L4" i="20"/>
  <c r="L5" i="20"/>
  <c r="L6" i="20"/>
  <c r="L7" i="20"/>
  <c r="L8" i="20"/>
  <c r="L9" i="20"/>
  <c r="L10" i="20"/>
  <c r="L11" i="20"/>
  <c r="L12" i="20"/>
  <c r="L13" i="20"/>
  <c r="L3" i="20"/>
  <c r="G3" i="20" l="1"/>
  <c r="H3" i="20"/>
  <c r="F13" i="20"/>
  <c r="F12" i="20"/>
  <c r="F11" i="20"/>
  <c r="F10" i="20"/>
  <c r="F9" i="20"/>
  <c r="F8" i="20"/>
  <c r="F7" i="20"/>
  <c r="F6" i="20"/>
  <c r="F5" i="20"/>
  <c r="F4" i="20"/>
  <c r="F3" i="20"/>
  <c r="E13" i="20"/>
  <c r="E12" i="20"/>
  <c r="E11" i="20"/>
  <c r="E10" i="20"/>
  <c r="E9" i="20"/>
  <c r="E8" i="20"/>
  <c r="E7" i="20"/>
  <c r="E6" i="20"/>
  <c r="E5" i="20"/>
  <c r="E4" i="20"/>
  <c r="E3" i="20"/>
  <c r="D13" i="20"/>
  <c r="D12" i="20"/>
  <c r="D11" i="20"/>
  <c r="D10" i="20"/>
  <c r="D9" i="20"/>
  <c r="D8" i="20"/>
  <c r="D7" i="20"/>
  <c r="D6" i="20"/>
  <c r="D5" i="20"/>
  <c r="D4" i="20"/>
  <c r="D3" i="20"/>
  <c r="C13" i="20"/>
  <c r="C12" i="20"/>
  <c r="C11" i="20"/>
  <c r="C10" i="20"/>
  <c r="C9" i="20"/>
  <c r="C8" i="20"/>
  <c r="C7" i="20"/>
  <c r="C6" i="20"/>
  <c r="C5" i="20"/>
  <c r="C4" i="20"/>
  <c r="C3" i="20"/>
  <c r="AH2" i="13" l="1"/>
  <c r="AG2" i="13"/>
  <c r="AG3" i="13" l="1"/>
  <c r="AG4" i="13"/>
  <c r="AG5" i="13"/>
  <c r="AG6" i="13"/>
  <c r="AG7" i="13"/>
  <c r="AG8" i="13"/>
  <c r="AG9" i="13"/>
  <c r="AG10" i="13"/>
  <c r="AG11" i="13"/>
  <c r="AG12" i="13"/>
  <c r="AG13" i="13"/>
  <c r="AG14" i="13"/>
  <c r="AG15" i="13"/>
  <c r="AH3" i="13"/>
  <c r="AH4" i="13"/>
  <c r="AH5" i="13"/>
  <c r="AH6" i="13"/>
  <c r="AH7" i="13"/>
  <c r="AH8" i="13"/>
  <c r="AH9" i="13"/>
  <c r="AH10" i="13"/>
  <c r="AH11" i="13"/>
  <c r="AH12" i="13"/>
  <c r="AH13" i="13"/>
  <c r="AH14" i="13"/>
  <c r="AH15" i="13"/>
  <c r="AI3" i="13"/>
  <c r="AI4" i="13"/>
  <c r="AI5" i="13"/>
  <c r="AI6" i="13"/>
  <c r="AI7" i="13"/>
  <c r="AI8" i="13"/>
  <c r="AI9" i="13"/>
  <c r="AI10" i="13"/>
  <c r="AI11" i="13"/>
  <c r="AI12" i="13"/>
  <c r="AI13" i="13"/>
  <c r="AI14" i="13"/>
  <c r="AI15" i="13"/>
  <c r="AI2" i="13"/>
  <c r="AJ3" i="13"/>
  <c r="AJ4" i="13"/>
  <c r="AJ5" i="13"/>
  <c r="AJ6" i="13"/>
  <c r="AJ7" i="13"/>
  <c r="AJ8" i="13"/>
  <c r="AJ9" i="13"/>
  <c r="AJ10" i="13"/>
  <c r="AJ11" i="13"/>
  <c r="AJ12" i="13"/>
  <c r="AJ13" i="13"/>
  <c r="AJ14" i="13"/>
  <c r="AJ15" i="13"/>
  <c r="AJ2" i="13"/>
  <c r="AK3" i="13"/>
  <c r="AK4" i="13"/>
  <c r="AK5" i="13"/>
  <c r="AK6" i="13"/>
  <c r="AK7" i="13"/>
  <c r="AK8" i="13"/>
  <c r="AK9" i="13"/>
  <c r="AK10" i="13"/>
  <c r="AK11" i="13"/>
  <c r="AK12" i="13"/>
  <c r="AK13" i="13"/>
  <c r="AK14" i="13"/>
  <c r="AK15" i="13"/>
  <c r="AK2" i="13"/>
  <c r="AL3" i="13"/>
  <c r="AL4" i="13"/>
  <c r="AL5" i="13"/>
  <c r="AL6" i="13"/>
  <c r="AL7" i="13"/>
  <c r="AL8" i="13"/>
  <c r="AL9" i="13"/>
  <c r="AL10" i="13"/>
  <c r="AL11" i="13"/>
  <c r="AL12" i="13"/>
  <c r="AL13" i="13"/>
  <c r="AL14" i="13"/>
  <c r="AL15" i="13"/>
  <c r="AL2" i="13"/>
  <c r="AM3" i="13"/>
  <c r="AM4" i="13"/>
  <c r="AM5" i="13"/>
  <c r="AM6" i="13"/>
  <c r="AM7" i="13"/>
  <c r="AM8" i="13"/>
  <c r="AM9" i="13"/>
  <c r="AM10" i="13"/>
  <c r="AM11" i="13"/>
  <c r="AM12" i="13"/>
  <c r="AM13" i="13"/>
  <c r="AM14" i="13"/>
  <c r="AM15" i="13"/>
  <c r="AM2" i="13"/>
  <c r="AN3" i="13"/>
  <c r="AN4" i="13"/>
  <c r="AN5" i="13"/>
  <c r="AN6" i="13"/>
  <c r="AN7" i="13"/>
  <c r="AN8" i="13"/>
  <c r="AN9" i="13"/>
  <c r="AN10" i="13"/>
  <c r="AN11" i="13"/>
  <c r="AN12" i="13"/>
  <c r="AN13" i="13"/>
  <c r="AN14" i="13"/>
  <c r="AN15" i="13"/>
  <c r="AN2" i="13"/>
  <c r="AO3" i="13"/>
  <c r="AO4" i="13"/>
  <c r="AO5" i="13"/>
  <c r="AO6" i="13"/>
  <c r="AO7" i="13"/>
  <c r="AO8" i="13"/>
  <c r="AO9" i="13"/>
  <c r="AO10" i="13"/>
  <c r="AO11" i="13"/>
  <c r="AO12" i="13"/>
  <c r="AO13" i="13"/>
  <c r="AO14" i="13"/>
  <c r="AO15" i="13"/>
  <c r="AO2" i="13"/>
  <c r="AP3" i="13"/>
  <c r="AP4" i="13"/>
  <c r="AP5" i="13"/>
  <c r="AP6" i="13"/>
  <c r="AP7" i="13"/>
  <c r="AP8" i="13"/>
  <c r="AP9" i="13"/>
  <c r="AP10" i="13"/>
  <c r="AP11" i="13"/>
  <c r="AP12" i="13"/>
  <c r="AP13" i="13"/>
  <c r="AP14" i="13"/>
  <c r="AP15" i="13"/>
  <c r="AP2" i="13"/>
  <c r="AQ3" i="13"/>
  <c r="AQ4" i="13"/>
  <c r="AQ5" i="13"/>
  <c r="AQ6" i="13"/>
  <c r="AQ7" i="13"/>
  <c r="AQ8" i="13"/>
  <c r="AQ9" i="13"/>
  <c r="AQ10" i="13"/>
  <c r="AQ11" i="13"/>
  <c r="AQ13" i="13"/>
  <c r="AQ14" i="13"/>
  <c r="AQ15" i="13"/>
  <c r="AQ2" i="13"/>
  <c r="K3" i="20" l="1"/>
  <c r="I3" i="20"/>
  <c r="J3" i="20"/>
  <c r="J4" i="20"/>
  <c r="K4" i="20"/>
  <c r="I4" i="20"/>
  <c r="H4" i="20"/>
  <c r="G4" i="20"/>
  <c r="K12" i="20"/>
  <c r="G12" i="20"/>
  <c r="H12" i="20"/>
  <c r="J12" i="20"/>
  <c r="I12" i="20"/>
  <c r="K6" i="20"/>
  <c r="G6" i="20"/>
  <c r="J6" i="20"/>
  <c r="I6" i="20"/>
  <c r="H6" i="20"/>
  <c r="I10" i="20"/>
  <c r="H10" i="20"/>
  <c r="K10" i="20"/>
  <c r="G10" i="20"/>
  <c r="J10" i="20"/>
  <c r="J8" i="20"/>
  <c r="I8" i="20"/>
  <c r="K8" i="20"/>
  <c r="H8" i="20"/>
  <c r="G8" i="20"/>
  <c r="I5" i="20"/>
  <c r="H5" i="20"/>
  <c r="K5" i="20"/>
  <c r="J5" i="20"/>
  <c r="G5" i="20"/>
  <c r="K7" i="20"/>
  <c r="J7" i="20"/>
  <c r="G7" i="20"/>
  <c r="I7" i="20"/>
  <c r="H7" i="20"/>
  <c r="J9" i="20"/>
  <c r="K9" i="20"/>
  <c r="I9" i="20"/>
  <c r="H9" i="20"/>
  <c r="G9" i="20"/>
  <c r="H11" i="20"/>
  <c r="K11" i="20"/>
  <c r="G11" i="20"/>
  <c r="J11" i="20"/>
  <c r="I11" i="20"/>
  <c r="K13" i="20"/>
  <c r="I13" i="20"/>
  <c r="G13" i="20"/>
  <c r="H13" i="20"/>
  <c r="J13" i="20"/>
</calcChain>
</file>

<file path=xl/sharedStrings.xml><?xml version="1.0" encoding="utf-8"?>
<sst xmlns="http://schemas.openxmlformats.org/spreadsheetml/2006/main" count="95" uniqueCount="71">
  <si>
    <t>Handungsspielraum</t>
  </si>
  <si>
    <t>Vielseitigkeit</t>
  </si>
  <si>
    <t>Ganzheitlichkeit</t>
  </si>
  <si>
    <t>Soziale Rückendeckung</t>
  </si>
  <si>
    <t>Zusammenarbeit</t>
  </si>
  <si>
    <t>Qualitative Arbeitsbelastung</t>
  </si>
  <si>
    <t>Arbeitsunterbrechungen</t>
  </si>
  <si>
    <t>Umgebungsbelastungen</t>
  </si>
  <si>
    <t>Quantitative Arbeitsbelastung</t>
  </si>
  <si>
    <t>Betriebliche Leistungen</t>
  </si>
  <si>
    <t>Abteilung</t>
  </si>
  <si>
    <t>Person</t>
  </si>
  <si>
    <t>Information und Mitsprache</t>
  </si>
  <si>
    <t>Finanzen</t>
  </si>
  <si>
    <t>Mitarbeiter 10</t>
  </si>
  <si>
    <t>Mitarbeiter 11</t>
  </si>
  <si>
    <t>Mitarbeiter 12</t>
  </si>
  <si>
    <t>Mitarbeiter 13</t>
  </si>
  <si>
    <t>Mitarbeiter 14</t>
  </si>
  <si>
    <t>1_HS1</t>
  </si>
  <si>
    <t>2_HS2</t>
  </si>
  <si>
    <t>3_HS3</t>
  </si>
  <si>
    <t>4_VS1</t>
  </si>
  <si>
    <t>5_VS2</t>
  </si>
  <si>
    <t>6_VS3</t>
  </si>
  <si>
    <t>7_GH1</t>
  </si>
  <si>
    <t>8_GH2</t>
  </si>
  <si>
    <t>9_SR1</t>
  </si>
  <si>
    <t>10_SR2</t>
  </si>
  <si>
    <t>11_SR3</t>
  </si>
  <si>
    <t>12_ZU1</t>
  </si>
  <si>
    <t>13_ZU2</t>
  </si>
  <si>
    <t>14_ZU3</t>
  </si>
  <si>
    <t>15_QL1</t>
  </si>
  <si>
    <t>16_QL2</t>
  </si>
  <si>
    <t>17_QN1</t>
  </si>
  <si>
    <t>18_QN2</t>
  </si>
  <si>
    <t>19_AU1</t>
  </si>
  <si>
    <t>20_AU2</t>
  </si>
  <si>
    <t>21_UB1</t>
  </si>
  <si>
    <t>22_UB2</t>
  </si>
  <si>
    <t>23_IM1</t>
  </si>
  <si>
    <t>24_IM2</t>
  </si>
  <si>
    <t>25_BL1</t>
  </si>
  <si>
    <t>26_BL2</t>
  </si>
  <si>
    <t>Mitarbeiter 01</t>
  </si>
  <si>
    <t>Mitarbeiter 02</t>
  </si>
  <si>
    <t>Mitarbeiter 03</t>
  </si>
  <si>
    <t>Mitarbeiter 04</t>
  </si>
  <si>
    <t>Mitarbeiter 05</t>
  </si>
  <si>
    <t>Mitarbeiter 06</t>
  </si>
  <si>
    <t>Mitarbeiter 07</t>
  </si>
  <si>
    <t>Mitarbeiter 08</t>
  </si>
  <si>
    <t>Mitarbeiter 09</t>
  </si>
  <si>
    <t>Jahr</t>
  </si>
  <si>
    <t>Skala</t>
  </si>
  <si>
    <t>Mittelwert</t>
  </si>
  <si>
    <t>SD</t>
  </si>
  <si>
    <t>Min</t>
  </si>
  <si>
    <t>Max</t>
  </si>
  <si>
    <t>Wert 1</t>
  </si>
  <si>
    <t>Wert 2</t>
  </si>
  <si>
    <t>Wert 3</t>
  </si>
  <si>
    <t>Wert 4</t>
  </si>
  <si>
    <t>Wert 5</t>
  </si>
  <si>
    <t>%Wert1</t>
  </si>
  <si>
    <t>%Wert2</t>
  </si>
  <si>
    <t>%Wert3</t>
  </si>
  <si>
    <t>%Wert4</t>
  </si>
  <si>
    <t>%Wert5</t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</si>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</sst>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2" fillId="3" borderId="0" xfId="0" applyFont="1" applyFill="1"/>
    <xf numFmtId="0" fontId="1" fillId="3" borderId="0" xfId="0" applyFont="1" applyFill="1"/>
    <xf numFmtId="0" fontId="1" fillId="2" borderId="0" xfId="0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0" xfId="0" applyFont="1" applyFill="1"/>
    <xf numFmtId="2" fontId="3" fillId="5" borderId="0" xfId="0" applyNumberFormat="1" applyFont="1" applyFill="1"/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0" fontId="0" fillId="6" borderId="0" xfId="0" applyFill="1" applyAlignment="1">
      <alignment horizontal="center"/>
    </xf>
  </cellXfs>
  <cellStyles count="1">
    <cellStyle name="Standard" xfId="0" builtinId="0"/>
  </cellStyles>
  <dxfs count="0"/>
  <tableStyles count="1" defaultTableStyle="TableStyleMedium2" defaultPivotStyle="PivotStyleLight16">
    <tableStyle name="PivotTable-Format 1" table="0" count="0"/>
  </tableStyles>
  <colors>
    <mruColors>
      <color rgb="FF61A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4"/>
          <c:order val="0"/>
          <c:tx>
            <c:strRef>
              <c:f>Grafik!$M$2</c:f>
              <c:strCache>
                <c:ptCount val="1"/>
                <c:pt idx="0">
                  <c:v>%Wert1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Grafik!$B$3:$B$13</c:f>
              <c:strCache>
                <c:ptCount val="11"/>
                <c:pt idx="0">
                  <c:v>Handungsspielraum</c:v>
                </c:pt>
                <c:pt idx="1">
                  <c:v>Vielseitigkeit</c:v>
                </c:pt>
                <c:pt idx="2">
                  <c:v>Ganzheitlichkeit</c:v>
                </c:pt>
                <c:pt idx="3">
                  <c:v>Soziale Rückendeckung</c:v>
                </c:pt>
                <c:pt idx="4">
                  <c:v>Zusammenarbeit</c:v>
                </c:pt>
                <c:pt idx="5">
                  <c:v>Qualitative Arbeitsbelastung</c:v>
                </c:pt>
                <c:pt idx="6">
                  <c:v>Quantitative Arbeitsbelastung</c:v>
                </c:pt>
                <c:pt idx="7">
                  <c:v>Arbeitsunterbrechungen</c:v>
                </c:pt>
                <c:pt idx="8">
                  <c:v>Umgebungsbelastungen</c:v>
                </c:pt>
                <c:pt idx="9">
                  <c:v>Information und Mitsprache</c:v>
                </c:pt>
                <c:pt idx="10">
                  <c:v>Betriebliche Leistungen</c:v>
                </c:pt>
              </c:strCache>
            </c:strRef>
          </c:cat>
          <c:val>
            <c:numRef>
              <c:f>Grafik!$M$3:$M$13</c:f>
              <c:numCache>
                <c:formatCode>0.00</c:formatCode>
                <c:ptCount val="11"/>
                <c:pt idx="0">
                  <c:v>7.1428571428571425E-2</c:v>
                </c:pt>
                <c:pt idx="1">
                  <c:v>0.14285714285714285</c:v>
                </c:pt>
                <c:pt idx="2">
                  <c:v>0.2857142857142857</c:v>
                </c:pt>
                <c:pt idx="3">
                  <c:v>0.2857142857142857</c:v>
                </c:pt>
                <c:pt idx="4">
                  <c:v>0.14285714285714285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0.2857142857142857</c:v>
                </c:pt>
                <c:pt idx="10">
                  <c:v>0.2857142857142857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9C8-5A41-A123-D3DE65DD715F}"/>
            </c:ext>
          </c:extLst>
        </c:ser>
        <c:ser>
          <c:idx val="5"/>
          <c:order val="1"/>
          <c:tx>
            <c:strRef>
              <c:f>Grafik!$N$2</c:f>
              <c:strCache>
                <c:ptCount val="1"/>
                <c:pt idx="0">
                  <c:v>%Wert2</c:v>
                </c:pt>
              </c:strCache>
            </c:strRef>
          </c:tx>
          <c:spPr>
            <a:solidFill>
              <a:srgbClr val="C00000">
                <a:alpha val="70000"/>
              </a:srgbClr>
            </a:solidFill>
            <a:ln>
              <a:noFill/>
            </a:ln>
            <a:effectLst/>
          </c:spPr>
          <c:invertIfNegative val="0"/>
          <c:dLbls>
            <c:numFmt formatCode="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Grafik!$B$3:$B$13</c:f>
              <c:strCache>
                <c:ptCount val="11"/>
                <c:pt idx="0">
                  <c:v>Handungsspielraum</c:v>
                </c:pt>
                <c:pt idx="1">
                  <c:v>Vielseitigkeit</c:v>
                </c:pt>
                <c:pt idx="2">
                  <c:v>Ganzheitlichkeit</c:v>
                </c:pt>
                <c:pt idx="3">
                  <c:v>Soziale Rückendeckung</c:v>
                </c:pt>
                <c:pt idx="4">
                  <c:v>Zusammenarbeit</c:v>
                </c:pt>
                <c:pt idx="5">
                  <c:v>Qualitative Arbeitsbelastung</c:v>
                </c:pt>
                <c:pt idx="6">
                  <c:v>Quantitative Arbeitsbelastung</c:v>
                </c:pt>
                <c:pt idx="7">
                  <c:v>Arbeitsunterbrechungen</c:v>
                </c:pt>
                <c:pt idx="8">
                  <c:v>Umgebungsbelastungen</c:v>
                </c:pt>
                <c:pt idx="9">
                  <c:v>Information und Mitsprache</c:v>
                </c:pt>
                <c:pt idx="10">
                  <c:v>Betriebliche Leistungen</c:v>
                </c:pt>
              </c:strCache>
            </c:strRef>
          </c:cat>
          <c:val>
            <c:numRef>
              <c:f>Grafik!$N$3:$N$13</c:f>
              <c:numCache>
                <c:formatCode>0.00</c:formatCode>
                <c:ptCount val="11"/>
                <c:pt idx="0">
                  <c:v>0.42857142857142855</c:v>
                </c:pt>
                <c:pt idx="1">
                  <c:v>0.5</c:v>
                </c:pt>
                <c:pt idx="2">
                  <c:v>0.21428571428571427</c:v>
                </c:pt>
                <c:pt idx="3">
                  <c:v>0.35714285714285715</c:v>
                </c:pt>
                <c:pt idx="4">
                  <c:v>0.5714285714285714</c:v>
                </c:pt>
                <c:pt idx="5">
                  <c:v>7.1428571428571425E-2</c:v>
                </c:pt>
                <c:pt idx="6">
                  <c:v>0.14285714285714285</c:v>
                </c:pt>
                <c:pt idx="7">
                  <c:v>7.1428571428571425E-2</c:v>
                </c:pt>
                <c:pt idx="8">
                  <c:v>0</c:v>
                </c:pt>
                <c:pt idx="9">
                  <c:v>0.2857142857142857</c:v>
                </c:pt>
                <c:pt idx="10">
                  <c:v>0.35714285714285715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9C8-5A41-A123-D3DE65DD715F}"/>
            </c:ext>
          </c:extLst>
        </c:ser>
        <c:ser>
          <c:idx val="6"/>
          <c:order val="2"/>
          <c:tx>
            <c:strRef>
              <c:f>Grafik!$O$2</c:f>
              <c:strCache>
                <c:ptCount val="1"/>
                <c:pt idx="0">
                  <c:v>%Wert3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numFmt formatCode="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Grafik!$B$3:$B$13</c:f>
              <c:strCache>
                <c:ptCount val="11"/>
                <c:pt idx="0">
                  <c:v>Handungsspielraum</c:v>
                </c:pt>
                <c:pt idx="1">
                  <c:v>Vielseitigkeit</c:v>
                </c:pt>
                <c:pt idx="2">
                  <c:v>Ganzheitlichkeit</c:v>
                </c:pt>
                <c:pt idx="3">
                  <c:v>Soziale Rückendeckung</c:v>
                </c:pt>
                <c:pt idx="4">
                  <c:v>Zusammenarbeit</c:v>
                </c:pt>
                <c:pt idx="5">
                  <c:v>Qualitative Arbeitsbelastung</c:v>
                </c:pt>
                <c:pt idx="6">
                  <c:v>Quantitative Arbeitsbelastung</c:v>
                </c:pt>
                <c:pt idx="7">
                  <c:v>Arbeitsunterbrechungen</c:v>
                </c:pt>
                <c:pt idx="8">
                  <c:v>Umgebungsbelastungen</c:v>
                </c:pt>
                <c:pt idx="9">
                  <c:v>Information und Mitsprache</c:v>
                </c:pt>
                <c:pt idx="10">
                  <c:v>Betriebliche Leistungen</c:v>
                </c:pt>
              </c:strCache>
            </c:strRef>
          </c:cat>
          <c:val>
            <c:numRef>
              <c:f>Grafik!$O$3:$O$13</c:f>
              <c:numCache>
                <c:formatCode>0.00</c:formatCode>
                <c:ptCount val="11"/>
                <c:pt idx="0">
                  <c:v>0.35714285714285715</c:v>
                </c:pt>
                <c:pt idx="1">
                  <c:v>0.35714285714285715</c:v>
                </c:pt>
                <c:pt idx="2">
                  <c:v>0.5</c:v>
                </c:pt>
                <c:pt idx="3">
                  <c:v>0.35714285714285715</c:v>
                </c:pt>
                <c:pt idx="4">
                  <c:v>0.2857142857142857</c:v>
                </c:pt>
                <c:pt idx="5">
                  <c:v>0.14285714285714285</c:v>
                </c:pt>
                <c:pt idx="6">
                  <c:v>0.21428571428571427</c:v>
                </c:pt>
                <c:pt idx="7">
                  <c:v>0.35714285714285715</c:v>
                </c:pt>
                <c:pt idx="8">
                  <c:v>0.35714285714285715</c:v>
                </c:pt>
                <c:pt idx="9">
                  <c:v>0.42857142857142855</c:v>
                </c:pt>
                <c:pt idx="10">
                  <c:v>0.21428571428571427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29C8-5A41-A123-D3DE65DD715F}"/>
            </c:ext>
          </c:extLst>
        </c:ser>
        <c:ser>
          <c:idx val="7"/>
          <c:order val="3"/>
          <c:tx>
            <c:strRef>
              <c:f>Grafik!$P$2</c:f>
              <c:strCache>
                <c:ptCount val="1"/>
                <c:pt idx="0">
                  <c:v>%Wert4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numFmt formatCode="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Grafik!$B$3:$B$13</c:f>
              <c:strCache>
                <c:ptCount val="11"/>
                <c:pt idx="0">
                  <c:v>Handungsspielraum</c:v>
                </c:pt>
                <c:pt idx="1">
                  <c:v>Vielseitigkeit</c:v>
                </c:pt>
                <c:pt idx="2">
                  <c:v>Ganzheitlichkeit</c:v>
                </c:pt>
                <c:pt idx="3">
                  <c:v>Soziale Rückendeckung</c:v>
                </c:pt>
                <c:pt idx="4">
                  <c:v>Zusammenarbeit</c:v>
                </c:pt>
                <c:pt idx="5">
                  <c:v>Qualitative Arbeitsbelastung</c:v>
                </c:pt>
                <c:pt idx="6">
                  <c:v>Quantitative Arbeitsbelastung</c:v>
                </c:pt>
                <c:pt idx="7">
                  <c:v>Arbeitsunterbrechungen</c:v>
                </c:pt>
                <c:pt idx="8">
                  <c:v>Umgebungsbelastungen</c:v>
                </c:pt>
                <c:pt idx="9">
                  <c:v>Information und Mitsprache</c:v>
                </c:pt>
                <c:pt idx="10">
                  <c:v>Betriebliche Leistungen</c:v>
                </c:pt>
              </c:strCache>
            </c:strRef>
          </c:cat>
          <c:val>
            <c:numRef>
              <c:f>Grafik!$P$3:$P$13</c:f>
              <c:numCache>
                <c:formatCode>0.00</c:formatCode>
                <c:ptCount val="11"/>
                <c:pt idx="0">
                  <c:v>0.14285714285714285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0.42857142857142855</c:v>
                </c:pt>
                <c:pt idx="6">
                  <c:v>0.5</c:v>
                </c:pt>
                <c:pt idx="7">
                  <c:v>0.35714285714285715</c:v>
                </c:pt>
                <c:pt idx="8">
                  <c:v>0.2857142857142857</c:v>
                </c:pt>
                <c:pt idx="9">
                  <c:v>0</c:v>
                </c:pt>
                <c:pt idx="10">
                  <c:v>7.1428571428571425E-2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9C8-5A41-A123-D3DE65DD715F}"/>
            </c:ext>
          </c:extLst>
        </c:ser>
        <c:ser>
          <c:idx val="8"/>
          <c:order val="4"/>
          <c:tx>
            <c:strRef>
              <c:f>Grafik!$Q$2</c:f>
              <c:strCache>
                <c:ptCount val="1"/>
                <c:pt idx="0">
                  <c:v>%Wert5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numFmt formatCode="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Grafik!$B$3:$B$13</c:f>
              <c:strCache>
                <c:ptCount val="11"/>
                <c:pt idx="0">
                  <c:v>Handungsspielraum</c:v>
                </c:pt>
                <c:pt idx="1">
                  <c:v>Vielseitigkeit</c:v>
                </c:pt>
                <c:pt idx="2">
                  <c:v>Ganzheitlichkeit</c:v>
                </c:pt>
                <c:pt idx="3">
                  <c:v>Soziale Rückendeckung</c:v>
                </c:pt>
                <c:pt idx="4">
                  <c:v>Zusammenarbeit</c:v>
                </c:pt>
                <c:pt idx="5">
                  <c:v>Qualitative Arbeitsbelastung</c:v>
                </c:pt>
                <c:pt idx="6">
                  <c:v>Quantitative Arbeitsbelastung</c:v>
                </c:pt>
                <c:pt idx="7">
                  <c:v>Arbeitsunterbrechungen</c:v>
                </c:pt>
                <c:pt idx="8">
                  <c:v>Umgebungsbelastungen</c:v>
                </c:pt>
                <c:pt idx="9">
                  <c:v>Information und Mitsprache</c:v>
                </c:pt>
                <c:pt idx="10">
                  <c:v>Betriebliche Leistungen</c:v>
                </c:pt>
              </c:strCache>
            </c:strRef>
          </c:cat>
          <c:val>
            <c:numRef>
              <c:f>Grafik!$Q$3:$Q$13</c:f>
              <c:numCache>
                <c:formatCode>0.00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0.35714285714285715</c:v>
                </c:pt>
                <c:pt idx="6">
                  <c:v>0.14285714285714285</c:v>
                </c:pt>
                <c:pt idx="7">
                  <c:v>0.21428571428571427</c:v>
                </c:pt>
                <c:pt idx="8">
                  <c:v>0.35714285714285715</c:v>
                </c:pt>
                <c:pt idx="9">
                  <c:v>0</c:v>
                </c:pt>
                <c:pt idx="10">
                  <c:v>7.1428571428571425E-2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29C8-5A41-A123-D3DE65DD7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320256"/>
        <c:axId val="90326144"/>
      </c:barChart>
      <c:catAx>
        <c:axId val="903202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0326144"/>
        <c:crosses val="autoZero"/>
        <c:auto val="1"/>
        <c:lblAlgn val="ctr"/>
        <c:lblOffset val="100"/>
        <c:noMultiLvlLbl val="0"/>
      </c:catAx>
      <c:valAx>
        <c:axId val="9032614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90320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15</xdr:row>
      <xdr:rowOff>9525</xdr:rowOff>
    </xdr:from>
    <xdr:to>
      <xdr:col>9</xdr:col>
      <xdr:colOff>31750</xdr:colOff>
      <xdr:row>54</xdr:row>
      <xdr:rowOff>9525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xmlns="" id="{F0250DB2-D267-E346-A94F-9993BC13C6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5"/>
  <sheetViews>
    <sheetView tabSelected="1" zoomScale="70" zoomScaleNormal="70" workbookViewId="0">
      <selection activeCell="A16" sqref="A16"/>
    </sheetView>
  </sheetViews>
  <sheetFormatPr baseColWidth="10" defaultRowHeight="15" x14ac:dyDescent="0.25"/>
  <cols>
    <col min="1" max="1" width="19.7109375" style="9" customWidth="1"/>
    <col min="2" max="2" width="17.7109375" style="9" customWidth="1"/>
    <col min="3" max="29" width="13.7109375" style="9" customWidth="1"/>
    <col min="30" max="32" width="13.7109375" style="10" customWidth="1"/>
    <col min="33" max="33" width="24.28515625" style="9" bestFit="1" customWidth="1"/>
    <col min="34" max="34" width="16.28515625" style="9" bestFit="1" customWidth="1"/>
    <col min="35" max="35" width="20.28515625" style="9" bestFit="1" customWidth="1"/>
    <col min="36" max="36" width="29.28515625" style="9" bestFit="1" customWidth="1"/>
    <col min="37" max="37" width="20.42578125" style="9" bestFit="1" customWidth="1"/>
    <col min="38" max="38" width="34.42578125" style="9" bestFit="1" customWidth="1"/>
    <col min="39" max="39" width="36" style="9" bestFit="1" customWidth="1"/>
    <col min="40" max="40" width="29.7109375" style="9" bestFit="1" customWidth="1"/>
    <col min="41" max="41" width="29.42578125" style="9" bestFit="1" customWidth="1"/>
    <col min="42" max="42" width="33" style="9" bestFit="1" customWidth="1"/>
    <col min="43" max="43" width="29.140625" style="9" bestFit="1" customWidth="1"/>
  </cols>
  <sheetData>
    <row r="1" spans="1:43" x14ac:dyDescent="0.25">
      <c r="A1" s="11" t="s">
        <v>11</v>
      </c>
      <c r="B1" s="11" t="s">
        <v>10</v>
      </c>
      <c r="C1" s="11" t="s">
        <v>54</v>
      </c>
      <c r="D1" s="11" t="s">
        <v>19</v>
      </c>
      <c r="E1" s="11" t="s">
        <v>20</v>
      </c>
      <c r="F1" s="11" t="s">
        <v>21</v>
      </c>
      <c r="G1" s="11" t="s">
        <v>22</v>
      </c>
      <c r="H1" s="11" t="s">
        <v>23</v>
      </c>
      <c r="I1" s="11" t="s">
        <v>24</v>
      </c>
      <c r="J1" s="11" t="s">
        <v>25</v>
      </c>
      <c r="K1" s="11" t="s">
        <v>26</v>
      </c>
      <c r="L1" s="11" t="s">
        <v>27</v>
      </c>
      <c r="M1" s="11" t="s">
        <v>28</v>
      </c>
      <c r="N1" s="11" t="s">
        <v>29</v>
      </c>
      <c r="O1" s="11" t="s">
        <v>30</v>
      </c>
      <c r="P1" s="11" t="s">
        <v>31</v>
      </c>
      <c r="Q1" s="11" t="s">
        <v>32</v>
      </c>
      <c r="R1" s="11" t="s">
        <v>33</v>
      </c>
      <c r="S1" s="11" t="s">
        <v>34</v>
      </c>
      <c r="T1" s="11" t="s">
        <v>35</v>
      </c>
      <c r="U1" s="11" t="s">
        <v>36</v>
      </c>
      <c r="V1" s="11" t="s">
        <v>37</v>
      </c>
      <c r="W1" s="11" t="s">
        <v>38</v>
      </c>
      <c r="X1" s="11" t="s">
        <v>39</v>
      </c>
      <c r="Y1" s="11" t="s">
        <v>40</v>
      </c>
      <c r="Z1" s="11" t="s">
        <v>41</v>
      </c>
      <c r="AA1" s="11" t="s">
        <v>42</v>
      </c>
      <c r="AB1" s="11" t="s">
        <v>43</v>
      </c>
      <c r="AC1" s="11" t="s">
        <v>44</v>
      </c>
      <c r="AG1" s="9" t="s">
        <v>0</v>
      </c>
      <c r="AH1" s="9" t="s">
        <v>1</v>
      </c>
      <c r="AI1" s="9" t="s">
        <v>2</v>
      </c>
      <c r="AJ1" s="9" t="s">
        <v>3</v>
      </c>
      <c r="AK1" s="9" t="s">
        <v>4</v>
      </c>
      <c r="AL1" s="9" t="s">
        <v>5</v>
      </c>
      <c r="AM1" s="9" t="s">
        <v>8</v>
      </c>
      <c r="AN1" s="9" t="s">
        <v>6</v>
      </c>
      <c r="AO1" s="9" t="s">
        <v>7</v>
      </c>
      <c r="AP1" s="9" t="s">
        <v>12</v>
      </c>
      <c r="AQ1" s="9" t="s">
        <v>9</v>
      </c>
    </row>
    <row r="2" spans="1:43" x14ac:dyDescent="0.25">
      <c r="A2" s="9" t="s">
        <v>45</v>
      </c>
      <c r="B2" s="9" t="s">
        <v>13</v>
      </c>
      <c r="C2" s="9">
        <v>2017</v>
      </c>
      <c r="D2" s="9">
        <v>2</v>
      </c>
      <c r="E2" s="9">
        <v>2</v>
      </c>
      <c r="F2" s="9">
        <v>2</v>
      </c>
      <c r="G2" s="9">
        <v>2</v>
      </c>
      <c r="H2" s="9">
        <v>2</v>
      </c>
      <c r="I2" s="9">
        <v>2</v>
      </c>
      <c r="J2" s="9">
        <v>2</v>
      </c>
      <c r="K2" s="9">
        <v>2</v>
      </c>
      <c r="L2" s="9">
        <v>2</v>
      </c>
      <c r="M2" s="9">
        <v>2</v>
      </c>
      <c r="N2" s="9">
        <v>2</v>
      </c>
      <c r="O2" s="9">
        <v>2</v>
      </c>
      <c r="P2" s="9">
        <v>2</v>
      </c>
      <c r="Q2" s="9">
        <v>2</v>
      </c>
      <c r="R2" s="9">
        <v>2</v>
      </c>
      <c r="S2" s="9">
        <v>2</v>
      </c>
      <c r="T2" s="9">
        <v>2</v>
      </c>
      <c r="U2" s="9">
        <v>2</v>
      </c>
      <c r="V2" s="9">
        <v>2</v>
      </c>
      <c r="W2" s="9">
        <v>2</v>
      </c>
      <c r="X2" s="9">
        <v>2</v>
      </c>
      <c r="Y2" s="9">
        <v>2</v>
      </c>
      <c r="Z2" s="9">
        <v>2</v>
      </c>
      <c r="AA2" s="9">
        <v>2</v>
      </c>
      <c r="AB2" s="9">
        <v>2</v>
      </c>
      <c r="AC2" s="9">
        <v>2</v>
      </c>
      <c r="AG2" s="9">
        <f>ROUND(AVERAGE(D2:F2),0)</f>
        <v>2</v>
      </c>
      <c r="AH2" s="9">
        <f>ROUND(AVERAGE(G2:I2),0)</f>
        <v>2</v>
      </c>
      <c r="AI2" s="9">
        <f>ROUND(AVERAGE(J2:K2),0)</f>
        <v>2</v>
      </c>
      <c r="AJ2" s="9">
        <f>ROUND(AVERAGE(L2:N2),0)</f>
        <v>2</v>
      </c>
      <c r="AK2" s="9">
        <f>ROUND(AVERAGE(O2:Q2),0)</f>
        <v>2</v>
      </c>
      <c r="AL2" s="9">
        <f>ROUND(6-AVERAGE(R2:S2),0)</f>
        <v>4</v>
      </c>
      <c r="AM2" s="9">
        <f>ROUND(6-AVERAGE(T2:U2),0)</f>
        <v>4</v>
      </c>
      <c r="AN2" s="9">
        <f>ROUND(6-AVERAGE(V2:W2),0)</f>
        <v>4</v>
      </c>
      <c r="AO2" s="9">
        <f>ROUND(6-AVERAGE(X2:Y2),0)</f>
        <v>4</v>
      </c>
      <c r="AP2" s="9">
        <f>ROUND(AVERAGE(Z2:AA2),0)</f>
        <v>2</v>
      </c>
      <c r="AQ2" s="9">
        <f>ROUND(AVERAGE(AB2:AC2),0)</f>
        <v>2</v>
      </c>
    </row>
    <row r="3" spans="1:43" x14ac:dyDescent="0.25">
      <c r="A3" s="9" t="s">
        <v>46</v>
      </c>
      <c r="B3" s="9" t="s">
        <v>13</v>
      </c>
      <c r="C3" s="9">
        <v>2017</v>
      </c>
      <c r="D3" s="9">
        <v>1</v>
      </c>
      <c r="E3" s="9">
        <v>1</v>
      </c>
      <c r="F3" s="9">
        <v>1</v>
      </c>
      <c r="G3" s="9">
        <v>1</v>
      </c>
      <c r="H3" s="9">
        <v>1</v>
      </c>
      <c r="I3" s="9">
        <v>1</v>
      </c>
      <c r="J3" s="9">
        <v>1</v>
      </c>
      <c r="K3" s="9">
        <v>1</v>
      </c>
      <c r="L3" s="9">
        <v>1</v>
      </c>
      <c r="M3" s="9">
        <v>1</v>
      </c>
      <c r="N3" s="9">
        <v>1</v>
      </c>
      <c r="O3" s="9">
        <v>1</v>
      </c>
      <c r="P3" s="9">
        <v>1</v>
      </c>
      <c r="Q3" s="9">
        <v>1</v>
      </c>
      <c r="R3" s="9">
        <v>1</v>
      </c>
      <c r="S3" s="9">
        <v>1</v>
      </c>
      <c r="T3" s="9">
        <v>1</v>
      </c>
      <c r="U3" s="9">
        <v>1</v>
      </c>
      <c r="V3" s="9">
        <v>1</v>
      </c>
      <c r="W3" s="9">
        <v>1</v>
      </c>
      <c r="X3" s="9">
        <v>1</v>
      </c>
      <c r="Y3" s="9">
        <v>1</v>
      </c>
      <c r="Z3" s="9">
        <v>1</v>
      </c>
      <c r="AA3" s="9">
        <v>1</v>
      </c>
      <c r="AB3" s="9">
        <v>1</v>
      </c>
      <c r="AC3" s="9">
        <v>1</v>
      </c>
      <c r="AG3" s="9">
        <f t="shared" ref="AG3:AG15" si="0">ROUND(AVERAGE(D3:F3),0)</f>
        <v>1</v>
      </c>
      <c r="AH3" s="9">
        <f t="shared" ref="AH3:AH15" si="1">ROUND(AVERAGE(G3:I3),0)</f>
        <v>1</v>
      </c>
      <c r="AI3" s="9">
        <f t="shared" ref="AI3:AI15" si="2">ROUND(AVERAGE(J3:K3),0)</f>
        <v>1</v>
      </c>
      <c r="AJ3" s="9">
        <f t="shared" ref="AJ3:AJ15" si="3">ROUND(AVERAGE(L3:N3),0)</f>
        <v>1</v>
      </c>
      <c r="AK3" s="9">
        <f t="shared" ref="AK3:AK15" si="4">ROUND(AVERAGE(O3:Q3),0)</f>
        <v>1</v>
      </c>
      <c r="AL3" s="9">
        <f t="shared" ref="AL3:AL15" si="5">ROUND(6-AVERAGE(R3:S3),0)</f>
        <v>5</v>
      </c>
      <c r="AM3" s="9">
        <f t="shared" ref="AM3:AM15" si="6">ROUND(6-AVERAGE(T3:U3),0)</f>
        <v>5</v>
      </c>
      <c r="AN3" s="9">
        <f t="shared" ref="AN3:AN15" si="7">ROUND(6-AVERAGE(V3:W3),0)</f>
        <v>5</v>
      </c>
      <c r="AO3" s="9">
        <f t="shared" ref="AO3:AO15" si="8">ROUND(6-AVERAGE(X3:Y3),0)</f>
        <v>5</v>
      </c>
      <c r="AP3" s="9">
        <f t="shared" ref="AP3:AP15" si="9">ROUND(AVERAGE(Z3:AA3),0)</f>
        <v>1</v>
      </c>
      <c r="AQ3" s="9">
        <f t="shared" ref="AQ3:AQ15" si="10">ROUND(AVERAGE(AB3:AC3),0)</f>
        <v>1</v>
      </c>
    </row>
    <row r="4" spans="1:43" x14ac:dyDescent="0.25">
      <c r="A4" s="9" t="s">
        <v>47</v>
      </c>
      <c r="B4" s="9" t="s">
        <v>13</v>
      </c>
      <c r="C4" s="9">
        <v>2017</v>
      </c>
      <c r="D4" s="9">
        <v>3</v>
      </c>
      <c r="E4" s="9">
        <v>3</v>
      </c>
      <c r="F4" s="9">
        <v>3</v>
      </c>
      <c r="G4" s="9">
        <v>3</v>
      </c>
      <c r="H4" s="9">
        <v>3</v>
      </c>
      <c r="I4" s="9">
        <v>3</v>
      </c>
      <c r="J4" s="9">
        <v>3</v>
      </c>
      <c r="K4" s="9">
        <v>3</v>
      </c>
      <c r="L4" s="9">
        <v>3</v>
      </c>
      <c r="M4" s="9">
        <v>3</v>
      </c>
      <c r="N4" s="9">
        <v>3</v>
      </c>
      <c r="O4" s="9">
        <v>4</v>
      </c>
      <c r="P4" s="9">
        <v>3</v>
      </c>
      <c r="Q4" s="9">
        <v>3</v>
      </c>
      <c r="R4" s="9">
        <v>3</v>
      </c>
      <c r="S4" s="9">
        <v>3</v>
      </c>
      <c r="T4" s="9">
        <v>3</v>
      </c>
      <c r="U4" s="9">
        <v>3</v>
      </c>
      <c r="V4" s="9">
        <v>3</v>
      </c>
      <c r="W4" s="9">
        <v>3</v>
      </c>
      <c r="X4" s="9">
        <v>3</v>
      </c>
      <c r="Y4" s="9">
        <v>3</v>
      </c>
      <c r="Z4" s="9">
        <v>3</v>
      </c>
      <c r="AA4" s="9">
        <v>3</v>
      </c>
      <c r="AB4" s="9">
        <v>3</v>
      </c>
      <c r="AC4" s="9">
        <v>3</v>
      </c>
      <c r="AG4" s="9">
        <f t="shared" si="0"/>
        <v>3</v>
      </c>
      <c r="AH4" s="9">
        <f t="shared" si="1"/>
        <v>3</v>
      </c>
      <c r="AI4" s="9">
        <f t="shared" si="2"/>
        <v>3</v>
      </c>
      <c r="AJ4" s="9">
        <f t="shared" si="3"/>
        <v>3</v>
      </c>
      <c r="AK4" s="9">
        <f t="shared" si="4"/>
        <v>3</v>
      </c>
      <c r="AL4" s="9">
        <f t="shared" si="5"/>
        <v>3</v>
      </c>
      <c r="AM4" s="9">
        <f t="shared" si="6"/>
        <v>3</v>
      </c>
      <c r="AN4" s="9">
        <f t="shared" si="7"/>
        <v>3</v>
      </c>
      <c r="AO4" s="9">
        <f t="shared" si="8"/>
        <v>3</v>
      </c>
      <c r="AP4" s="9">
        <f t="shared" si="9"/>
        <v>3</v>
      </c>
      <c r="AQ4" s="9">
        <f t="shared" si="10"/>
        <v>3</v>
      </c>
    </row>
    <row r="5" spans="1:43" x14ac:dyDescent="0.25">
      <c r="A5" s="9" t="s">
        <v>48</v>
      </c>
      <c r="B5" s="9" t="s">
        <v>13</v>
      </c>
      <c r="C5" s="9">
        <v>2017</v>
      </c>
      <c r="D5" s="9">
        <v>4</v>
      </c>
      <c r="E5" s="9">
        <v>2</v>
      </c>
      <c r="F5" s="9">
        <v>3</v>
      </c>
      <c r="G5" s="9">
        <v>1</v>
      </c>
      <c r="H5" s="9">
        <v>3</v>
      </c>
      <c r="I5" s="9">
        <v>2</v>
      </c>
      <c r="J5" s="9">
        <v>4</v>
      </c>
      <c r="K5" s="9">
        <v>1</v>
      </c>
      <c r="L5" s="9">
        <v>5</v>
      </c>
      <c r="M5" s="9">
        <v>1</v>
      </c>
      <c r="N5" s="9">
        <v>3</v>
      </c>
      <c r="O5" s="9">
        <v>2</v>
      </c>
      <c r="P5" s="9">
        <v>4</v>
      </c>
      <c r="Q5" s="9">
        <v>1</v>
      </c>
      <c r="R5" s="9">
        <v>2</v>
      </c>
      <c r="S5" s="9">
        <v>3</v>
      </c>
      <c r="T5" s="9">
        <v>5</v>
      </c>
      <c r="U5" s="9">
        <v>4</v>
      </c>
      <c r="V5" s="9">
        <v>2</v>
      </c>
      <c r="W5" s="9">
        <v>3</v>
      </c>
      <c r="X5" s="9">
        <v>1</v>
      </c>
      <c r="Y5" s="9">
        <v>4</v>
      </c>
      <c r="Z5" s="9">
        <v>2</v>
      </c>
      <c r="AA5" s="9">
        <v>3</v>
      </c>
      <c r="AB5" s="9">
        <v>3</v>
      </c>
      <c r="AC5" s="9">
        <v>1</v>
      </c>
      <c r="AG5" s="9">
        <f t="shared" si="0"/>
        <v>3</v>
      </c>
      <c r="AH5" s="9">
        <f t="shared" si="1"/>
        <v>2</v>
      </c>
      <c r="AI5" s="9">
        <f t="shared" si="2"/>
        <v>3</v>
      </c>
      <c r="AJ5" s="9">
        <f t="shared" si="3"/>
        <v>3</v>
      </c>
      <c r="AK5" s="9">
        <f t="shared" si="4"/>
        <v>2</v>
      </c>
      <c r="AL5" s="9">
        <f t="shared" si="5"/>
        <v>4</v>
      </c>
      <c r="AM5" s="9">
        <f t="shared" si="6"/>
        <v>2</v>
      </c>
      <c r="AN5" s="9">
        <f t="shared" si="7"/>
        <v>4</v>
      </c>
      <c r="AO5" s="9">
        <f t="shared" si="8"/>
        <v>4</v>
      </c>
      <c r="AP5" s="9">
        <f t="shared" si="9"/>
        <v>3</v>
      </c>
      <c r="AQ5" s="9">
        <f t="shared" si="10"/>
        <v>2</v>
      </c>
    </row>
    <row r="6" spans="1:43" x14ac:dyDescent="0.25">
      <c r="A6" s="9" t="s">
        <v>49</v>
      </c>
      <c r="B6" s="9" t="s">
        <v>13</v>
      </c>
      <c r="C6" s="9">
        <v>2017</v>
      </c>
      <c r="D6" s="9">
        <v>5</v>
      </c>
      <c r="E6" s="9">
        <v>1</v>
      </c>
      <c r="F6" s="9">
        <v>5</v>
      </c>
      <c r="G6" s="9">
        <v>2</v>
      </c>
      <c r="H6" s="9">
        <v>2</v>
      </c>
      <c r="I6" s="9">
        <v>1</v>
      </c>
      <c r="J6" s="9">
        <v>1</v>
      </c>
      <c r="K6" s="9">
        <v>1</v>
      </c>
      <c r="L6" s="9">
        <v>2</v>
      </c>
      <c r="M6" s="9">
        <v>3</v>
      </c>
      <c r="N6" s="9">
        <v>2</v>
      </c>
      <c r="O6" s="9">
        <v>2</v>
      </c>
      <c r="P6" s="9">
        <v>2</v>
      </c>
      <c r="Q6" s="9">
        <v>2</v>
      </c>
      <c r="R6" s="9">
        <v>2</v>
      </c>
      <c r="S6" s="9">
        <v>2</v>
      </c>
      <c r="T6" s="9">
        <v>2</v>
      </c>
      <c r="U6" s="9">
        <v>2</v>
      </c>
      <c r="V6" s="9">
        <v>2</v>
      </c>
      <c r="W6" s="9">
        <v>1</v>
      </c>
      <c r="X6" s="9">
        <v>1</v>
      </c>
      <c r="Y6" s="9">
        <v>1</v>
      </c>
      <c r="Z6" s="9">
        <v>1</v>
      </c>
      <c r="AA6" s="9">
        <v>1</v>
      </c>
      <c r="AB6" s="9">
        <v>1</v>
      </c>
      <c r="AC6" s="9">
        <v>1</v>
      </c>
      <c r="AG6" s="9">
        <f t="shared" si="0"/>
        <v>4</v>
      </c>
      <c r="AH6" s="9">
        <f t="shared" si="1"/>
        <v>2</v>
      </c>
      <c r="AI6" s="9">
        <f t="shared" si="2"/>
        <v>1</v>
      </c>
      <c r="AJ6" s="9">
        <f t="shared" si="3"/>
        <v>2</v>
      </c>
      <c r="AK6" s="9">
        <f t="shared" si="4"/>
        <v>2</v>
      </c>
      <c r="AL6" s="9">
        <f t="shared" si="5"/>
        <v>4</v>
      </c>
      <c r="AM6" s="9">
        <f t="shared" si="6"/>
        <v>4</v>
      </c>
      <c r="AN6" s="9">
        <f t="shared" si="7"/>
        <v>5</v>
      </c>
      <c r="AO6" s="9">
        <f t="shared" si="8"/>
        <v>5</v>
      </c>
      <c r="AP6" s="9">
        <f t="shared" si="9"/>
        <v>1</v>
      </c>
      <c r="AQ6" s="9">
        <f t="shared" si="10"/>
        <v>1</v>
      </c>
    </row>
    <row r="7" spans="1:43" x14ac:dyDescent="0.25">
      <c r="A7" s="9" t="s">
        <v>50</v>
      </c>
      <c r="B7" s="9" t="s">
        <v>13</v>
      </c>
      <c r="C7" s="9">
        <v>2017</v>
      </c>
      <c r="D7" s="9">
        <v>4</v>
      </c>
      <c r="E7" s="9">
        <v>2</v>
      </c>
      <c r="F7" s="9">
        <v>2</v>
      </c>
      <c r="G7" s="9">
        <v>3</v>
      </c>
      <c r="H7" s="9">
        <v>3</v>
      </c>
      <c r="I7" s="9">
        <v>3</v>
      </c>
      <c r="J7" s="9">
        <v>3</v>
      </c>
      <c r="K7" s="9">
        <v>3</v>
      </c>
      <c r="L7" s="9">
        <v>1</v>
      </c>
      <c r="M7" s="9">
        <v>2</v>
      </c>
      <c r="N7" s="9">
        <v>1</v>
      </c>
      <c r="O7" s="9">
        <v>2</v>
      </c>
      <c r="P7" s="9">
        <v>1</v>
      </c>
      <c r="Q7" s="9">
        <v>2</v>
      </c>
      <c r="R7" s="9">
        <v>4</v>
      </c>
      <c r="S7" s="9">
        <v>5</v>
      </c>
      <c r="T7" s="9">
        <v>1</v>
      </c>
      <c r="U7" s="9">
        <v>3</v>
      </c>
      <c r="V7" s="9">
        <v>1</v>
      </c>
      <c r="W7" s="9">
        <v>3</v>
      </c>
      <c r="X7" s="9">
        <v>4</v>
      </c>
      <c r="Y7" s="9">
        <v>2</v>
      </c>
      <c r="Z7" s="9">
        <v>2</v>
      </c>
      <c r="AA7" s="9">
        <v>3</v>
      </c>
      <c r="AB7" s="9">
        <v>3</v>
      </c>
      <c r="AC7" s="9">
        <v>4</v>
      </c>
      <c r="AG7" s="9">
        <f t="shared" si="0"/>
        <v>3</v>
      </c>
      <c r="AH7" s="9">
        <f t="shared" si="1"/>
        <v>3</v>
      </c>
      <c r="AI7" s="9">
        <f t="shared" si="2"/>
        <v>3</v>
      </c>
      <c r="AJ7" s="9">
        <f t="shared" si="3"/>
        <v>1</v>
      </c>
      <c r="AK7" s="9">
        <f t="shared" si="4"/>
        <v>2</v>
      </c>
      <c r="AL7" s="9">
        <f t="shared" si="5"/>
        <v>2</v>
      </c>
      <c r="AM7" s="9">
        <f t="shared" si="6"/>
        <v>4</v>
      </c>
      <c r="AN7" s="9">
        <f t="shared" si="7"/>
        <v>4</v>
      </c>
      <c r="AO7" s="9">
        <f t="shared" si="8"/>
        <v>3</v>
      </c>
      <c r="AP7" s="9">
        <f t="shared" si="9"/>
        <v>3</v>
      </c>
      <c r="AQ7" s="9">
        <f t="shared" si="10"/>
        <v>4</v>
      </c>
    </row>
    <row r="8" spans="1:43" x14ac:dyDescent="0.25">
      <c r="A8" s="9" t="s">
        <v>51</v>
      </c>
      <c r="B8" s="9" t="s">
        <v>13</v>
      </c>
      <c r="C8" s="9">
        <v>2017</v>
      </c>
      <c r="D8" s="9">
        <v>3</v>
      </c>
      <c r="E8" s="9">
        <v>3</v>
      </c>
      <c r="F8" s="9">
        <v>1</v>
      </c>
      <c r="G8" s="9">
        <v>1</v>
      </c>
      <c r="H8" s="9">
        <v>5</v>
      </c>
      <c r="I8" s="9">
        <v>1</v>
      </c>
      <c r="J8" s="9">
        <v>2</v>
      </c>
      <c r="K8" s="9">
        <v>1</v>
      </c>
      <c r="L8" s="9">
        <v>3</v>
      </c>
      <c r="M8" s="9">
        <v>3</v>
      </c>
      <c r="N8" s="9">
        <v>3</v>
      </c>
      <c r="O8" s="9">
        <v>3</v>
      </c>
      <c r="P8" s="9">
        <v>1</v>
      </c>
      <c r="Q8" s="9">
        <v>2</v>
      </c>
      <c r="R8" s="9">
        <v>1</v>
      </c>
      <c r="S8" s="9">
        <v>3</v>
      </c>
      <c r="T8" s="9">
        <v>5</v>
      </c>
      <c r="U8" s="9">
        <v>2</v>
      </c>
      <c r="V8" s="9">
        <v>1</v>
      </c>
      <c r="W8" s="9">
        <v>5</v>
      </c>
      <c r="X8" s="9">
        <v>1</v>
      </c>
      <c r="Y8" s="9">
        <v>2</v>
      </c>
      <c r="Z8" s="9">
        <v>1</v>
      </c>
      <c r="AA8" s="9">
        <v>2</v>
      </c>
      <c r="AB8" s="9">
        <v>1</v>
      </c>
      <c r="AC8" s="9">
        <v>1</v>
      </c>
      <c r="AG8" s="9">
        <f t="shared" si="0"/>
        <v>2</v>
      </c>
      <c r="AH8" s="9">
        <f t="shared" si="1"/>
        <v>2</v>
      </c>
      <c r="AI8" s="9">
        <f t="shared" si="2"/>
        <v>2</v>
      </c>
      <c r="AJ8" s="9">
        <f t="shared" si="3"/>
        <v>3</v>
      </c>
      <c r="AK8" s="9">
        <f t="shared" si="4"/>
        <v>2</v>
      </c>
      <c r="AL8" s="9">
        <f t="shared" si="5"/>
        <v>4</v>
      </c>
      <c r="AM8" s="9">
        <f t="shared" si="6"/>
        <v>3</v>
      </c>
      <c r="AN8" s="9">
        <f t="shared" si="7"/>
        <v>3</v>
      </c>
      <c r="AO8" s="9">
        <f t="shared" si="8"/>
        <v>5</v>
      </c>
      <c r="AP8" s="9">
        <f t="shared" si="9"/>
        <v>2</v>
      </c>
      <c r="AQ8" s="9">
        <f t="shared" si="10"/>
        <v>1</v>
      </c>
    </row>
    <row r="9" spans="1:43" x14ac:dyDescent="0.25">
      <c r="A9" s="9" t="s">
        <v>52</v>
      </c>
      <c r="B9" s="9" t="s">
        <v>13</v>
      </c>
      <c r="C9" s="9">
        <v>2017</v>
      </c>
      <c r="D9" s="9">
        <v>3</v>
      </c>
      <c r="E9" s="9">
        <v>3</v>
      </c>
      <c r="F9" s="9">
        <v>1</v>
      </c>
      <c r="G9" s="9">
        <v>4</v>
      </c>
      <c r="H9" s="9">
        <v>5</v>
      </c>
      <c r="I9" s="9">
        <v>1</v>
      </c>
      <c r="J9" s="9">
        <v>2</v>
      </c>
      <c r="K9" s="9">
        <v>3</v>
      </c>
      <c r="L9" s="9">
        <v>1</v>
      </c>
      <c r="M9" s="9">
        <v>1</v>
      </c>
      <c r="N9" s="9">
        <v>1</v>
      </c>
      <c r="O9" s="9">
        <v>1</v>
      </c>
      <c r="P9" s="9">
        <v>1</v>
      </c>
      <c r="Q9" s="9">
        <v>1</v>
      </c>
      <c r="R9" s="9">
        <v>1</v>
      </c>
      <c r="S9" s="9">
        <v>1</v>
      </c>
      <c r="T9" s="9">
        <v>1</v>
      </c>
      <c r="U9" s="9">
        <v>1</v>
      </c>
      <c r="V9" s="9">
        <v>1</v>
      </c>
      <c r="W9" s="9">
        <v>1</v>
      </c>
      <c r="X9" s="9">
        <v>1</v>
      </c>
      <c r="Y9" s="9">
        <v>1</v>
      </c>
      <c r="Z9" s="9">
        <v>1</v>
      </c>
      <c r="AA9" s="9">
        <v>1</v>
      </c>
      <c r="AB9" s="9">
        <v>1</v>
      </c>
      <c r="AC9" s="9">
        <v>1</v>
      </c>
      <c r="AG9" s="9">
        <f t="shared" si="0"/>
        <v>2</v>
      </c>
      <c r="AH9" s="9">
        <f t="shared" si="1"/>
        <v>3</v>
      </c>
      <c r="AI9" s="9">
        <f t="shared" si="2"/>
        <v>3</v>
      </c>
      <c r="AJ9" s="9">
        <f t="shared" si="3"/>
        <v>1</v>
      </c>
      <c r="AK9" s="9">
        <f t="shared" si="4"/>
        <v>1</v>
      </c>
      <c r="AL9" s="9">
        <f t="shared" si="5"/>
        <v>5</v>
      </c>
      <c r="AM9" s="9">
        <f t="shared" si="6"/>
        <v>5</v>
      </c>
      <c r="AN9" s="9">
        <f t="shared" si="7"/>
        <v>5</v>
      </c>
      <c r="AO9" s="9">
        <f t="shared" si="8"/>
        <v>5</v>
      </c>
      <c r="AP9" s="9">
        <f t="shared" si="9"/>
        <v>1</v>
      </c>
      <c r="AQ9" s="9">
        <f t="shared" si="10"/>
        <v>1</v>
      </c>
    </row>
    <row r="10" spans="1:43" x14ac:dyDescent="0.25">
      <c r="A10" s="9" t="s">
        <v>53</v>
      </c>
      <c r="B10" s="9" t="s">
        <v>13</v>
      </c>
      <c r="C10" s="9">
        <v>2017</v>
      </c>
      <c r="D10" s="9">
        <v>2</v>
      </c>
      <c r="E10" s="9">
        <v>2</v>
      </c>
      <c r="F10" s="9">
        <v>1</v>
      </c>
      <c r="G10" s="9">
        <v>1</v>
      </c>
      <c r="H10" s="9">
        <v>1</v>
      </c>
      <c r="I10" s="9">
        <v>1</v>
      </c>
      <c r="J10" s="9">
        <v>1</v>
      </c>
      <c r="K10" s="9">
        <v>1</v>
      </c>
      <c r="L10" s="9">
        <v>3</v>
      </c>
      <c r="M10" s="9">
        <v>3</v>
      </c>
      <c r="N10" s="9">
        <v>3</v>
      </c>
      <c r="O10" s="9">
        <v>3</v>
      </c>
      <c r="P10" s="9">
        <v>3</v>
      </c>
      <c r="Q10" s="9">
        <v>3</v>
      </c>
      <c r="R10" s="9">
        <v>3</v>
      </c>
      <c r="S10" s="9">
        <v>3</v>
      </c>
      <c r="T10" s="9">
        <v>3</v>
      </c>
      <c r="U10" s="9">
        <v>3</v>
      </c>
      <c r="V10" s="9">
        <v>3</v>
      </c>
      <c r="W10" s="9">
        <v>3</v>
      </c>
      <c r="X10" s="9">
        <v>3</v>
      </c>
      <c r="Y10" s="9">
        <v>3</v>
      </c>
      <c r="Z10" s="9">
        <v>3</v>
      </c>
      <c r="AA10" s="9">
        <v>3</v>
      </c>
      <c r="AB10" s="9">
        <v>3</v>
      </c>
      <c r="AC10" s="9">
        <v>1</v>
      </c>
      <c r="AG10" s="9">
        <f t="shared" si="0"/>
        <v>2</v>
      </c>
      <c r="AH10" s="9">
        <f t="shared" si="1"/>
        <v>1</v>
      </c>
      <c r="AI10" s="9">
        <f t="shared" si="2"/>
        <v>1</v>
      </c>
      <c r="AJ10" s="9">
        <f t="shared" si="3"/>
        <v>3</v>
      </c>
      <c r="AK10" s="9">
        <f t="shared" si="4"/>
        <v>3</v>
      </c>
      <c r="AL10" s="9">
        <f t="shared" si="5"/>
        <v>3</v>
      </c>
      <c r="AM10" s="9">
        <f t="shared" si="6"/>
        <v>3</v>
      </c>
      <c r="AN10" s="9">
        <f t="shared" si="7"/>
        <v>3</v>
      </c>
      <c r="AO10" s="9">
        <f t="shared" si="8"/>
        <v>3</v>
      </c>
      <c r="AP10" s="9">
        <f t="shared" si="9"/>
        <v>3</v>
      </c>
      <c r="AQ10" s="9">
        <f t="shared" si="10"/>
        <v>2</v>
      </c>
    </row>
    <row r="11" spans="1:43" x14ac:dyDescent="0.25">
      <c r="A11" s="9" t="s">
        <v>14</v>
      </c>
      <c r="B11" s="9" t="s">
        <v>13</v>
      </c>
      <c r="C11" s="9">
        <v>2017</v>
      </c>
      <c r="D11" s="9">
        <v>3</v>
      </c>
      <c r="E11" s="9">
        <v>3</v>
      </c>
      <c r="F11" s="9">
        <v>3</v>
      </c>
      <c r="G11" s="9">
        <v>3</v>
      </c>
      <c r="H11" s="9">
        <v>3</v>
      </c>
      <c r="I11" s="9">
        <v>3</v>
      </c>
      <c r="J11" s="9">
        <v>3</v>
      </c>
      <c r="K11" s="9">
        <v>3</v>
      </c>
      <c r="L11" s="9">
        <v>4</v>
      </c>
      <c r="M11" s="9">
        <v>1</v>
      </c>
      <c r="N11" s="9">
        <v>5</v>
      </c>
      <c r="O11" s="9">
        <v>1</v>
      </c>
      <c r="P11" s="9">
        <v>3</v>
      </c>
      <c r="Q11" s="9">
        <v>2</v>
      </c>
      <c r="R11" s="9">
        <v>4</v>
      </c>
      <c r="S11" s="9">
        <v>1</v>
      </c>
      <c r="T11" s="9">
        <v>2</v>
      </c>
      <c r="U11" s="9">
        <v>3</v>
      </c>
      <c r="V11" s="9">
        <v>5</v>
      </c>
      <c r="W11" s="9">
        <v>4</v>
      </c>
      <c r="X11" s="9">
        <v>2</v>
      </c>
      <c r="Y11" s="9">
        <v>3</v>
      </c>
      <c r="Z11" s="9">
        <v>1</v>
      </c>
      <c r="AA11" s="9">
        <v>4</v>
      </c>
      <c r="AB11" s="9">
        <v>2</v>
      </c>
      <c r="AC11" s="9">
        <v>1</v>
      </c>
      <c r="AG11" s="9">
        <f t="shared" si="0"/>
        <v>3</v>
      </c>
      <c r="AH11" s="9">
        <f t="shared" si="1"/>
        <v>3</v>
      </c>
      <c r="AI11" s="9">
        <f t="shared" si="2"/>
        <v>3</v>
      </c>
      <c r="AJ11" s="9">
        <f t="shared" si="3"/>
        <v>3</v>
      </c>
      <c r="AK11" s="9">
        <f t="shared" si="4"/>
        <v>2</v>
      </c>
      <c r="AL11" s="9">
        <f t="shared" si="5"/>
        <v>4</v>
      </c>
      <c r="AM11" s="9">
        <f t="shared" si="6"/>
        <v>4</v>
      </c>
      <c r="AN11" s="9">
        <f t="shared" si="7"/>
        <v>2</v>
      </c>
      <c r="AO11" s="9">
        <f t="shared" si="8"/>
        <v>4</v>
      </c>
      <c r="AP11" s="9">
        <f t="shared" si="9"/>
        <v>3</v>
      </c>
      <c r="AQ11" s="9">
        <f t="shared" si="10"/>
        <v>2</v>
      </c>
    </row>
    <row r="12" spans="1:43" x14ac:dyDescent="0.25">
      <c r="A12" s="9" t="s">
        <v>15</v>
      </c>
      <c r="B12" s="9" t="s">
        <v>13</v>
      </c>
      <c r="C12" s="9">
        <v>2017</v>
      </c>
      <c r="D12" s="9">
        <v>3</v>
      </c>
      <c r="E12" s="9">
        <v>3</v>
      </c>
      <c r="F12" s="9">
        <v>3</v>
      </c>
      <c r="G12" s="9">
        <v>1</v>
      </c>
      <c r="H12" s="9">
        <v>3</v>
      </c>
      <c r="I12" s="9">
        <v>2</v>
      </c>
      <c r="J12" s="9">
        <v>4</v>
      </c>
      <c r="K12" s="9">
        <v>1</v>
      </c>
      <c r="L12" s="9">
        <v>1</v>
      </c>
      <c r="M12" s="9">
        <v>1</v>
      </c>
      <c r="N12" s="9">
        <v>2</v>
      </c>
      <c r="O12" s="9">
        <v>3</v>
      </c>
      <c r="P12" s="9">
        <v>2</v>
      </c>
      <c r="Q12" s="9">
        <v>2</v>
      </c>
      <c r="R12" s="9">
        <v>2</v>
      </c>
      <c r="S12" s="9">
        <v>2</v>
      </c>
      <c r="T12" s="9">
        <v>2</v>
      </c>
      <c r="U12" s="9">
        <v>2</v>
      </c>
      <c r="V12" s="9">
        <v>2</v>
      </c>
      <c r="W12" s="9">
        <v>2</v>
      </c>
      <c r="X12" s="9">
        <v>2</v>
      </c>
      <c r="Y12" s="9">
        <v>1</v>
      </c>
      <c r="Z12" s="9">
        <v>1</v>
      </c>
      <c r="AA12" s="9">
        <v>1</v>
      </c>
      <c r="AB12" s="9">
        <v>1</v>
      </c>
      <c r="AC12" s="9">
        <v>5</v>
      </c>
      <c r="AG12" s="9">
        <f t="shared" si="0"/>
        <v>3</v>
      </c>
      <c r="AH12" s="9">
        <f t="shared" si="1"/>
        <v>2</v>
      </c>
      <c r="AI12" s="9">
        <f t="shared" si="2"/>
        <v>3</v>
      </c>
      <c r="AJ12" s="9">
        <f t="shared" si="3"/>
        <v>1</v>
      </c>
      <c r="AK12" s="9">
        <f t="shared" si="4"/>
        <v>2</v>
      </c>
      <c r="AL12" s="9">
        <f t="shared" si="5"/>
        <v>4</v>
      </c>
      <c r="AM12" s="9">
        <f t="shared" si="6"/>
        <v>4</v>
      </c>
      <c r="AN12" s="9">
        <f t="shared" si="7"/>
        <v>4</v>
      </c>
      <c r="AO12" s="9">
        <f t="shared" si="8"/>
        <v>5</v>
      </c>
      <c r="AP12" s="9">
        <f t="shared" si="9"/>
        <v>1</v>
      </c>
      <c r="AQ12" s="9">
        <v>5</v>
      </c>
    </row>
    <row r="13" spans="1:43" x14ac:dyDescent="0.25">
      <c r="A13" s="9" t="s">
        <v>16</v>
      </c>
      <c r="B13" s="9" t="s">
        <v>13</v>
      </c>
      <c r="C13" s="9">
        <v>2017</v>
      </c>
      <c r="D13" s="9">
        <v>4</v>
      </c>
      <c r="E13" s="9">
        <v>3</v>
      </c>
      <c r="F13" s="9">
        <v>5</v>
      </c>
      <c r="G13" s="9">
        <v>2</v>
      </c>
      <c r="H13" s="9">
        <v>2</v>
      </c>
      <c r="I13" s="9">
        <v>1</v>
      </c>
      <c r="J13" s="9">
        <v>1</v>
      </c>
      <c r="K13" s="9">
        <v>1</v>
      </c>
      <c r="L13" s="9">
        <v>3</v>
      </c>
      <c r="M13" s="9">
        <v>3</v>
      </c>
      <c r="N13" s="9">
        <v>1</v>
      </c>
      <c r="O13" s="9">
        <v>2</v>
      </c>
      <c r="P13" s="9">
        <v>1</v>
      </c>
      <c r="Q13" s="9">
        <v>2</v>
      </c>
      <c r="R13" s="9">
        <v>1</v>
      </c>
      <c r="S13" s="9">
        <v>2</v>
      </c>
      <c r="T13" s="9">
        <v>4</v>
      </c>
      <c r="U13" s="9">
        <v>5</v>
      </c>
      <c r="V13" s="9">
        <v>1</v>
      </c>
      <c r="W13" s="9">
        <v>3</v>
      </c>
      <c r="X13" s="9">
        <v>1</v>
      </c>
      <c r="Y13" s="9">
        <v>3</v>
      </c>
      <c r="Z13" s="9">
        <v>4</v>
      </c>
      <c r="AA13" s="9">
        <v>2</v>
      </c>
      <c r="AB13" s="9">
        <v>2</v>
      </c>
      <c r="AC13" s="9">
        <v>3</v>
      </c>
      <c r="AG13" s="9">
        <f t="shared" si="0"/>
        <v>4</v>
      </c>
      <c r="AH13" s="9">
        <f t="shared" si="1"/>
        <v>2</v>
      </c>
      <c r="AI13" s="9">
        <f t="shared" si="2"/>
        <v>1</v>
      </c>
      <c r="AJ13" s="9">
        <f t="shared" si="3"/>
        <v>2</v>
      </c>
      <c r="AK13" s="9">
        <f t="shared" si="4"/>
        <v>2</v>
      </c>
      <c r="AL13" s="9">
        <f t="shared" si="5"/>
        <v>5</v>
      </c>
      <c r="AM13" s="9">
        <f t="shared" si="6"/>
        <v>2</v>
      </c>
      <c r="AN13" s="9">
        <f t="shared" si="7"/>
        <v>4</v>
      </c>
      <c r="AO13" s="9">
        <f t="shared" si="8"/>
        <v>4</v>
      </c>
      <c r="AP13" s="9">
        <f t="shared" si="9"/>
        <v>3</v>
      </c>
      <c r="AQ13" s="9">
        <f t="shared" si="10"/>
        <v>3</v>
      </c>
    </row>
    <row r="14" spans="1:43" x14ac:dyDescent="0.25">
      <c r="A14" s="9" t="s">
        <v>17</v>
      </c>
      <c r="B14" s="9" t="s">
        <v>13</v>
      </c>
      <c r="C14" s="9">
        <v>2017</v>
      </c>
      <c r="D14" s="9">
        <v>2</v>
      </c>
      <c r="E14" s="9">
        <v>3</v>
      </c>
      <c r="F14" s="9">
        <v>2</v>
      </c>
      <c r="G14" s="9">
        <v>3</v>
      </c>
      <c r="H14" s="9">
        <v>3</v>
      </c>
      <c r="I14" s="9">
        <v>3</v>
      </c>
      <c r="J14" s="9">
        <v>3</v>
      </c>
      <c r="K14" s="9">
        <v>3</v>
      </c>
      <c r="L14" s="9">
        <v>2</v>
      </c>
      <c r="M14" s="9">
        <v>1</v>
      </c>
      <c r="N14" s="9">
        <v>3</v>
      </c>
      <c r="O14" s="9">
        <v>3</v>
      </c>
      <c r="P14" s="9">
        <v>3</v>
      </c>
      <c r="Q14" s="9">
        <v>3</v>
      </c>
      <c r="R14" s="9">
        <v>1</v>
      </c>
      <c r="S14" s="9">
        <v>2</v>
      </c>
      <c r="T14" s="9">
        <v>1</v>
      </c>
      <c r="U14" s="9">
        <v>3</v>
      </c>
      <c r="V14" s="9">
        <v>5</v>
      </c>
      <c r="W14" s="9">
        <v>2</v>
      </c>
      <c r="X14" s="9">
        <v>1</v>
      </c>
      <c r="Y14" s="9">
        <v>5</v>
      </c>
      <c r="Z14" s="9">
        <v>1</v>
      </c>
      <c r="AA14" s="9">
        <v>2</v>
      </c>
      <c r="AB14" s="9">
        <v>1</v>
      </c>
      <c r="AC14" s="9">
        <v>4</v>
      </c>
      <c r="AG14" s="9">
        <f t="shared" si="0"/>
        <v>2</v>
      </c>
      <c r="AH14" s="9">
        <f t="shared" si="1"/>
        <v>3</v>
      </c>
      <c r="AI14" s="9">
        <f t="shared" si="2"/>
        <v>3</v>
      </c>
      <c r="AJ14" s="9">
        <f t="shared" si="3"/>
        <v>2</v>
      </c>
      <c r="AK14" s="9">
        <f t="shared" si="4"/>
        <v>3</v>
      </c>
      <c r="AL14" s="9">
        <f t="shared" si="5"/>
        <v>5</v>
      </c>
      <c r="AM14" s="9">
        <f t="shared" si="6"/>
        <v>4</v>
      </c>
      <c r="AN14" s="9">
        <f t="shared" si="7"/>
        <v>3</v>
      </c>
      <c r="AO14" s="9">
        <f t="shared" si="8"/>
        <v>3</v>
      </c>
      <c r="AP14" s="9">
        <f t="shared" si="9"/>
        <v>2</v>
      </c>
      <c r="AQ14" s="9">
        <f t="shared" si="10"/>
        <v>3</v>
      </c>
    </row>
    <row r="15" spans="1:43" x14ac:dyDescent="0.25">
      <c r="A15" s="9" t="s">
        <v>18</v>
      </c>
      <c r="B15" s="9" t="s">
        <v>13</v>
      </c>
      <c r="C15" s="9">
        <v>2017</v>
      </c>
      <c r="D15" s="9">
        <v>2</v>
      </c>
      <c r="E15" s="9">
        <v>3</v>
      </c>
      <c r="F15" s="9">
        <v>1</v>
      </c>
      <c r="G15" s="9">
        <v>1</v>
      </c>
      <c r="H15" s="9">
        <v>5</v>
      </c>
      <c r="I15" s="9">
        <v>1</v>
      </c>
      <c r="J15" s="9">
        <v>2</v>
      </c>
      <c r="K15" s="9">
        <v>1</v>
      </c>
      <c r="L15" s="9">
        <v>2</v>
      </c>
      <c r="M15" s="9">
        <v>1</v>
      </c>
      <c r="N15" s="9">
        <v>3</v>
      </c>
      <c r="O15" s="9">
        <v>3</v>
      </c>
      <c r="P15" s="9">
        <v>3</v>
      </c>
      <c r="Q15" s="9">
        <v>3</v>
      </c>
      <c r="R15" s="9">
        <v>1</v>
      </c>
      <c r="S15" s="9">
        <v>2</v>
      </c>
      <c r="T15" s="9">
        <v>1</v>
      </c>
      <c r="U15" s="9">
        <v>3</v>
      </c>
      <c r="V15" s="9">
        <v>5</v>
      </c>
      <c r="W15" s="9">
        <v>2</v>
      </c>
      <c r="X15" s="9">
        <v>1</v>
      </c>
      <c r="Y15" s="9">
        <v>5</v>
      </c>
      <c r="Z15" s="9">
        <v>1</v>
      </c>
      <c r="AA15" s="9">
        <v>2</v>
      </c>
      <c r="AB15" s="9">
        <v>1</v>
      </c>
      <c r="AC15" s="9">
        <v>2</v>
      </c>
      <c r="AG15" s="9">
        <f t="shared" si="0"/>
        <v>2</v>
      </c>
      <c r="AH15" s="9">
        <f t="shared" si="1"/>
        <v>2</v>
      </c>
      <c r="AI15" s="9">
        <f t="shared" si="2"/>
        <v>2</v>
      </c>
      <c r="AJ15" s="9">
        <f t="shared" si="3"/>
        <v>2</v>
      </c>
      <c r="AK15" s="9">
        <f t="shared" si="4"/>
        <v>3</v>
      </c>
      <c r="AL15" s="9">
        <f t="shared" si="5"/>
        <v>5</v>
      </c>
      <c r="AM15" s="9">
        <f t="shared" si="6"/>
        <v>4</v>
      </c>
      <c r="AN15" s="9">
        <f t="shared" si="7"/>
        <v>3</v>
      </c>
      <c r="AO15" s="9">
        <f t="shared" si="8"/>
        <v>3</v>
      </c>
      <c r="AP15" s="9">
        <f t="shared" si="9"/>
        <v>2</v>
      </c>
      <c r="AQ15" s="9">
        <f t="shared" si="10"/>
        <v>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3"/>
  <sheetViews>
    <sheetView zoomScale="85" zoomScaleNormal="85" workbookViewId="0">
      <selection activeCell="M35" sqref="M35"/>
    </sheetView>
  </sheetViews>
  <sheetFormatPr baseColWidth="10" defaultRowHeight="15" x14ac:dyDescent="0.25"/>
  <cols>
    <col min="2" max="2" width="36.42578125" bestFit="1" customWidth="1"/>
    <col min="3" max="3" width="14" bestFit="1" customWidth="1"/>
    <col min="7" max="11" width="7" bestFit="1" customWidth="1"/>
  </cols>
  <sheetData>
    <row r="2" spans="2:17" ht="18.75" x14ac:dyDescent="0.3">
      <c r="B2" s="1" t="s">
        <v>55</v>
      </c>
      <c r="C2" s="4" t="s">
        <v>56</v>
      </c>
      <c r="D2" s="4" t="s">
        <v>57</v>
      </c>
      <c r="E2" s="4" t="s">
        <v>58</v>
      </c>
      <c r="F2" s="4" t="s">
        <v>59</v>
      </c>
      <c r="G2" s="6" t="s">
        <v>60</v>
      </c>
      <c r="H2" s="6" t="s">
        <v>61</v>
      </c>
      <c r="I2" s="6" t="s">
        <v>62</v>
      </c>
      <c r="J2" s="6" t="s">
        <v>63</v>
      </c>
      <c r="K2" s="6" t="s">
        <v>64</v>
      </c>
      <c r="L2" s="6" t="s">
        <v>70</v>
      </c>
      <c r="M2" s="6" t="s">
        <v>65</v>
      </c>
      <c r="N2" s="6" t="s">
        <v>66</v>
      </c>
      <c r="O2" s="6" t="s">
        <v>67</v>
      </c>
      <c r="P2" s="6" t="s">
        <v>68</v>
      </c>
      <c r="Q2" s="6" t="s">
        <v>69</v>
      </c>
    </row>
    <row r="3" spans="2:17" ht="18.75" x14ac:dyDescent="0.3">
      <c r="B3" s="2" t="s">
        <v>0</v>
      </c>
      <c r="C3" s="5">
        <f>AVERAGE(Rohdaten!$AG:$AG)</f>
        <v>2.5714285714285716</v>
      </c>
      <c r="D3" s="5">
        <f>STDEV(Rohdaten!$AG:$AG)</f>
        <v>0.85163062725264027</v>
      </c>
      <c r="E3" s="5">
        <f>MIN(Rohdaten!$AG:$AG)</f>
        <v>1</v>
      </c>
      <c r="F3" s="5">
        <f>MAX(Rohdaten!$AG:$AG)</f>
        <v>4</v>
      </c>
      <c r="G3" s="7">
        <f>COUNTIF(Rohdaten!$AG:$AG,1)</f>
        <v>1</v>
      </c>
      <c r="H3" s="7">
        <f>COUNTIF(Rohdaten!$AG:$AG,2)</f>
        <v>6</v>
      </c>
      <c r="I3" s="7">
        <f>COUNTIF(Rohdaten!$AG:$AG,3)</f>
        <v>5</v>
      </c>
      <c r="J3" s="7">
        <f>COUNTIF(Rohdaten!$AG:$AG,4)</f>
        <v>2</v>
      </c>
      <c r="K3" s="7">
        <f>COUNTIF(Rohdaten!$AG:$AG,5)</f>
        <v>0</v>
      </c>
      <c r="L3" s="7">
        <f>SUM(G3:K3)</f>
        <v>14</v>
      </c>
      <c r="M3" s="8">
        <f>G3/L3</f>
        <v>7.1428571428571425E-2</v>
      </c>
      <c r="N3" s="8">
        <f>H3/L3</f>
        <v>0.42857142857142855</v>
      </c>
      <c r="O3" s="8">
        <f>I3/L3</f>
        <v>0.35714285714285715</v>
      </c>
      <c r="P3" s="8">
        <f>J3/L3</f>
        <v>0.14285714285714285</v>
      </c>
      <c r="Q3" s="8">
        <f>K3/L3</f>
        <v>0</v>
      </c>
    </row>
    <row r="4" spans="2:17" ht="18.75" x14ac:dyDescent="0.3">
      <c r="B4" s="3" t="s">
        <v>1</v>
      </c>
      <c r="C4" s="5">
        <f>AVERAGE(Rohdaten!$AH:$AH)</f>
        <v>2.2142857142857144</v>
      </c>
      <c r="D4" s="5">
        <f>STDEV(Rohdaten!$AH:$AH)</f>
        <v>0.69929320675306816</v>
      </c>
      <c r="E4" s="5">
        <f>MIN(Rohdaten!$AH:$AH)</f>
        <v>1</v>
      </c>
      <c r="F4" s="5">
        <f>MAX(Rohdaten!$AH:$AH)</f>
        <v>3</v>
      </c>
      <c r="G4" s="7">
        <f>COUNTIF(Rohdaten!$AH:$AH,1)</f>
        <v>2</v>
      </c>
      <c r="H4" s="7">
        <f>COUNTIF(Rohdaten!$AH:$AH,2)</f>
        <v>7</v>
      </c>
      <c r="I4" s="7">
        <f>COUNTIF(Rohdaten!$AH:$AH,3)</f>
        <v>5</v>
      </c>
      <c r="J4" s="7">
        <f>COUNTIF(Rohdaten!$AH:$AH,4)</f>
        <v>0</v>
      </c>
      <c r="K4" s="7">
        <f>COUNTIF(Rohdaten!$AH:$AH,5)</f>
        <v>0</v>
      </c>
      <c r="L4" s="7">
        <f t="shared" ref="L4:L13" si="0">SUM(G4:K4)</f>
        <v>14</v>
      </c>
      <c r="M4" s="8">
        <f t="shared" ref="M4:M13" si="1">G4/L4</f>
        <v>0.14285714285714285</v>
      </c>
      <c r="N4" s="8">
        <f t="shared" ref="N4:N13" si="2">H4/L4</f>
        <v>0.5</v>
      </c>
      <c r="O4" s="8">
        <f t="shared" ref="O4:O13" si="3">I4/L4</f>
        <v>0.35714285714285715</v>
      </c>
      <c r="P4" s="8">
        <f t="shared" ref="P4:P13" si="4">J4/L4</f>
        <v>0</v>
      </c>
      <c r="Q4" s="8">
        <f t="shared" ref="Q4:Q13" si="5">K4/L4</f>
        <v>0</v>
      </c>
    </row>
    <row r="5" spans="2:17" ht="18.75" x14ac:dyDescent="0.3">
      <c r="B5" s="3" t="s">
        <v>2</v>
      </c>
      <c r="C5" s="5">
        <f>AVERAGE(Rohdaten!$AI:$AI)</f>
        <v>2.2142857142857144</v>
      </c>
      <c r="D5" s="5">
        <f>STDEV(Rohdaten!$AI:$AI)</f>
        <v>0.8925823753039811</v>
      </c>
      <c r="E5" s="5">
        <f>MIN(Rohdaten!$AI:$AI)</f>
        <v>1</v>
      </c>
      <c r="F5" s="5">
        <f>MAX(Rohdaten!$AI:$AI)</f>
        <v>3</v>
      </c>
      <c r="G5" s="7">
        <f>COUNTIF(Rohdaten!$AI:$AI,1)</f>
        <v>4</v>
      </c>
      <c r="H5" s="7">
        <f>COUNTIF(Rohdaten!$AI:$AI,2)</f>
        <v>3</v>
      </c>
      <c r="I5" s="7">
        <f>COUNTIF(Rohdaten!$AI:$AI,3)</f>
        <v>7</v>
      </c>
      <c r="J5" s="7">
        <f>COUNTIF(Rohdaten!$AI:$AI,4)</f>
        <v>0</v>
      </c>
      <c r="K5" s="7">
        <f>COUNTIF(Rohdaten!$AI:$AI,5)</f>
        <v>0</v>
      </c>
      <c r="L5" s="7">
        <f t="shared" si="0"/>
        <v>14</v>
      </c>
      <c r="M5" s="8">
        <f t="shared" si="1"/>
        <v>0.2857142857142857</v>
      </c>
      <c r="N5" s="8">
        <f t="shared" si="2"/>
        <v>0.21428571428571427</v>
      </c>
      <c r="O5" s="8">
        <f t="shared" si="3"/>
        <v>0.5</v>
      </c>
      <c r="P5" s="8">
        <f t="shared" si="4"/>
        <v>0</v>
      </c>
      <c r="Q5" s="8">
        <f t="shared" si="5"/>
        <v>0</v>
      </c>
    </row>
    <row r="6" spans="2:17" ht="18.75" x14ac:dyDescent="0.3">
      <c r="B6" s="3" t="s">
        <v>3</v>
      </c>
      <c r="C6" s="5">
        <f>AVERAGE(Rohdaten!$AJ:$AJ)</f>
        <v>2.0714285714285716</v>
      </c>
      <c r="D6" s="5">
        <f>STDEV(Rohdaten!$AJ:$AJ)</f>
        <v>0.82874193016474496</v>
      </c>
      <c r="E6" s="5">
        <f>MIN(Rohdaten!$AJ:$AJ)</f>
        <v>1</v>
      </c>
      <c r="F6" s="5">
        <f>MAX(Rohdaten!$AJ:$AJ)</f>
        <v>3</v>
      </c>
      <c r="G6" s="7">
        <f>COUNTIF(Rohdaten!$AJ:$AJ,1)</f>
        <v>4</v>
      </c>
      <c r="H6" s="7">
        <f>COUNTIF(Rohdaten!$AJ:$AJ,2)</f>
        <v>5</v>
      </c>
      <c r="I6" s="7">
        <f>COUNTIF(Rohdaten!$AJ:$AJ,3)</f>
        <v>5</v>
      </c>
      <c r="J6" s="7">
        <f>COUNTIF(Rohdaten!$AJ:$AJ,4)</f>
        <v>0</v>
      </c>
      <c r="K6" s="7">
        <f>COUNTIF(Rohdaten!$AJ:$AJ,5)</f>
        <v>0</v>
      </c>
      <c r="L6" s="7">
        <f t="shared" si="0"/>
        <v>14</v>
      </c>
      <c r="M6" s="8">
        <f t="shared" si="1"/>
        <v>0.2857142857142857</v>
      </c>
      <c r="N6" s="8">
        <f t="shared" si="2"/>
        <v>0.35714285714285715</v>
      </c>
      <c r="O6" s="8">
        <f t="shared" si="3"/>
        <v>0.35714285714285715</v>
      </c>
      <c r="P6" s="8">
        <f t="shared" si="4"/>
        <v>0</v>
      </c>
      <c r="Q6" s="8">
        <f t="shared" si="5"/>
        <v>0</v>
      </c>
    </row>
    <row r="7" spans="2:17" ht="18.75" x14ac:dyDescent="0.3">
      <c r="B7" s="3" t="s">
        <v>4</v>
      </c>
      <c r="C7" s="5">
        <f>AVERAGE(Rohdaten!$AK:$AK)</f>
        <v>2.1428571428571428</v>
      </c>
      <c r="D7" s="5">
        <f>STDEV(Rohdaten!$AK:$AK)</f>
        <v>0.66299354413179556</v>
      </c>
      <c r="E7" s="5">
        <f>MIN(Rohdaten!$AK:$AK)</f>
        <v>1</v>
      </c>
      <c r="F7" s="5">
        <f>MAX(Rohdaten!$AK:$AK)</f>
        <v>3</v>
      </c>
      <c r="G7" s="7">
        <f>COUNTIF(Rohdaten!$AK:$AK,1)</f>
        <v>2</v>
      </c>
      <c r="H7" s="7">
        <f>COUNTIF(Rohdaten!$AK:$AK,2)</f>
        <v>8</v>
      </c>
      <c r="I7" s="7">
        <f>COUNTIF(Rohdaten!$AK:$AK,3)</f>
        <v>4</v>
      </c>
      <c r="J7" s="7">
        <f>COUNTIF(Rohdaten!$AK:$AK,4)</f>
        <v>0</v>
      </c>
      <c r="K7" s="7">
        <f>COUNTIF(Rohdaten!$AK:$AK,5)</f>
        <v>0</v>
      </c>
      <c r="L7" s="7">
        <f t="shared" si="0"/>
        <v>14</v>
      </c>
      <c r="M7" s="8">
        <f t="shared" si="1"/>
        <v>0.14285714285714285</v>
      </c>
      <c r="N7" s="8">
        <f t="shared" si="2"/>
        <v>0.5714285714285714</v>
      </c>
      <c r="O7" s="8">
        <f t="shared" si="3"/>
        <v>0.2857142857142857</v>
      </c>
      <c r="P7" s="8">
        <f t="shared" si="4"/>
        <v>0</v>
      </c>
      <c r="Q7" s="8">
        <f t="shared" si="5"/>
        <v>0</v>
      </c>
    </row>
    <row r="8" spans="2:17" ht="18.75" x14ac:dyDescent="0.3">
      <c r="B8" s="3" t="s">
        <v>5</v>
      </c>
      <c r="C8" s="5">
        <f>AVERAGE(Rohdaten!$AL:$AL)</f>
        <v>4.0714285714285712</v>
      </c>
      <c r="D8" s="5">
        <f>STDEV(Rohdaten!$AL:$AL)</f>
        <v>0.91687476825318937</v>
      </c>
      <c r="E8" s="5">
        <f>MIN(Rohdaten!$AL:$AL)</f>
        <v>2</v>
      </c>
      <c r="F8" s="5">
        <f>MAX(Rohdaten!$AL:$AL)</f>
        <v>5</v>
      </c>
      <c r="G8" s="7">
        <f>COUNTIF(Rohdaten!$AL:$AL,1)</f>
        <v>0</v>
      </c>
      <c r="H8" s="7">
        <f>COUNTIF(Rohdaten!$AL:$AL,2)</f>
        <v>1</v>
      </c>
      <c r="I8" s="7">
        <f>COUNTIF(Rohdaten!$AL:$AL,3)</f>
        <v>2</v>
      </c>
      <c r="J8" s="7">
        <f>COUNTIF(Rohdaten!$AL:$AL,4)</f>
        <v>6</v>
      </c>
      <c r="K8" s="7">
        <f>COUNTIF(Rohdaten!$AL:$AL,5)</f>
        <v>5</v>
      </c>
      <c r="L8" s="7">
        <f t="shared" si="0"/>
        <v>14</v>
      </c>
      <c r="M8" s="8">
        <f t="shared" si="1"/>
        <v>0</v>
      </c>
      <c r="N8" s="8">
        <f t="shared" si="2"/>
        <v>7.1428571428571425E-2</v>
      </c>
      <c r="O8" s="8">
        <f t="shared" si="3"/>
        <v>0.14285714285714285</v>
      </c>
      <c r="P8" s="8">
        <f t="shared" si="4"/>
        <v>0.42857142857142855</v>
      </c>
      <c r="Q8" s="8">
        <f t="shared" si="5"/>
        <v>0.35714285714285715</v>
      </c>
    </row>
    <row r="9" spans="2:17" ht="18.75" x14ac:dyDescent="0.3">
      <c r="B9" s="3" t="s">
        <v>8</v>
      </c>
      <c r="C9" s="5">
        <f>AVERAGE(Rohdaten!$AM:$AM)</f>
        <v>3.6428571428571428</v>
      </c>
      <c r="D9" s="5">
        <f>STDEV(Rohdaten!$AM:$AM)</f>
        <v>0.92878273166406533</v>
      </c>
      <c r="E9" s="5">
        <f>MIN(Rohdaten!$AM:$AM)</f>
        <v>2</v>
      </c>
      <c r="F9" s="5">
        <f>MAX(Rohdaten!$AM:$AM)</f>
        <v>5</v>
      </c>
      <c r="G9" s="7">
        <f>COUNTIF(Rohdaten!$AM:$AM,1)</f>
        <v>0</v>
      </c>
      <c r="H9" s="7">
        <f>COUNTIF(Rohdaten!$AM:$AM,2)</f>
        <v>2</v>
      </c>
      <c r="I9" s="7">
        <f>COUNTIF(Rohdaten!$AM:$AM,3)</f>
        <v>3</v>
      </c>
      <c r="J9" s="7">
        <f>COUNTIF(Rohdaten!$AM:$AM,4)</f>
        <v>7</v>
      </c>
      <c r="K9" s="7">
        <f>COUNTIF(Rohdaten!$AM:$AM,5)</f>
        <v>2</v>
      </c>
      <c r="L9" s="7">
        <f t="shared" si="0"/>
        <v>14</v>
      </c>
      <c r="M9" s="8">
        <f t="shared" si="1"/>
        <v>0</v>
      </c>
      <c r="N9" s="8">
        <f t="shared" si="2"/>
        <v>0.14285714285714285</v>
      </c>
      <c r="O9" s="8">
        <f t="shared" si="3"/>
        <v>0.21428571428571427</v>
      </c>
      <c r="P9" s="8">
        <f t="shared" si="4"/>
        <v>0.5</v>
      </c>
      <c r="Q9" s="8">
        <f t="shared" si="5"/>
        <v>0.14285714285714285</v>
      </c>
    </row>
    <row r="10" spans="2:17" ht="18.75" x14ac:dyDescent="0.3">
      <c r="B10" s="3" t="s">
        <v>6</v>
      </c>
      <c r="C10" s="5">
        <f>AVERAGE(Rohdaten!$AN:$AN)</f>
        <v>3.7142857142857144</v>
      </c>
      <c r="D10" s="5">
        <f>STDEV(Rohdaten!$AN:$AN)</f>
        <v>0.91387353346337563</v>
      </c>
      <c r="E10" s="5">
        <f>MIN(Rohdaten!$AN:$AN)</f>
        <v>2</v>
      </c>
      <c r="F10" s="5">
        <f>MAX(Rohdaten!$AN:$AN)</f>
        <v>5</v>
      </c>
      <c r="G10" s="7">
        <f>COUNTIF(Rohdaten!$AN:$AN,1)</f>
        <v>0</v>
      </c>
      <c r="H10" s="7">
        <f>COUNTIF(Rohdaten!$AN:$AN,2)</f>
        <v>1</v>
      </c>
      <c r="I10" s="7">
        <f>COUNTIF(Rohdaten!$AN:$AN,3)</f>
        <v>5</v>
      </c>
      <c r="J10" s="7">
        <f>COUNTIF(Rohdaten!$AN:$AN,4)</f>
        <v>5</v>
      </c>
      <c r="K10" s="7">
        <f>COUNTIF(Rohdaten!$AN:$AN,5)</f>
        <v>3</v>
      </c>
      <c r="L10" s="7">
        <f t="shared" si="0"/>
        <v>14</v>
      </c>
      <c r="M10" s="8">
        <f t="shared" si="1"/>
        <v>0</v>
      </c>
      <c r="N10" s="8">
        <f t="shared" si="2"/>
        <v>7.1428571428571425E-2</v>
      </c>
      <c r="O10" s="8">
        <f t="shared" si="3"/>
        <v>0.35714285714285715</v>
      </c>
      <c r="P10" s="8">
        <f t="shared" si="4"/>
        <v>0.35714285714285715</v>
      </c>
      <c r="Q10" s="8">
        <f t="shared" si="5"/>
        <v>0.21428571428571427</v>
      </c>
    </row>
    <row r="11" spans="2:17" ht="18.75" x14ac:dyDescent="0.3">
      <c r="B11" s="3" t="s">
        <v>7</v>
      </c>
      <c r="C11" s="5">
        <f>AVERAGE(Rohdaten!$AO:$AO)</f>
        <v>4</v>
      </c>
      <c r="D11" s="5">
        <f>STDEV(Rohdaten!$AO:$AO)</f>
        <v>0.8770580193070292</v>
      </c>
      <c r="E11" s="5">
        <f>MIN(Rohdaten!$AO:$AO)</f>
        <v>3</v>
      </c>
      <c r="F11" s="5">
        <f>MAX(Rohdaten!$AO:$AO)</f>
        <v>5</v>
      </c>
      <c r="G11" s="7">
        <f>COUNTIF(Rohdaten!$AO:$AO,1)</f>
        <v>0</v>
      </c>
      <c r="H11" s="7">
        <f>COUNTIF(Rohdaten!$AO:$AO,2)</f>
        <v>0</v>
      </c>
      <c r="I11" s="7">
        <f>COUNTIF(Rohdaten!$AO:$AO,3)</f>
        <v>5</v>
      </c>
      <c r="J11" s="7">
        <f>COUNTIF(Rohdaten!$AO:$AO,4)</f>
        <v>4</v>
      </c>
      <c r="K11" s="7">
        <f>COUNTIF(Rohdaten!$AO:$AO,5)</f>
        <v>5</v>
      </c>
      <c r="L11" s="7">
        <f t="shared" si="0"/>
        <v>14</v>
      </c>
      <c r="M11" s="8">
        <f t="shared" si="1"/>
        <v>0</v>
      </c>
      <c r="N11" s="8">
        <f t="shared" si="2"/>
        <v>0</v>
      </c>
      <c r="O11" s="8">
        <f t="shared" si="3"/>
        <v>0.35714285714285715</v>
      </c>
      <c r="P11" s="8">
        <f t="shared" si="4"/>
        <v>0.2857142857142857</v>
      </c>
      <c r="Q11" s="8">
        <f t="shared" si="5"/>
        <v>0.35714285714285715</v>
      </c>
    </row>
    <row r="12" spans="2:17" ht="18.75" x14ac:dyDescent="0.3">
      <c r="B12" s="3" t="s">
        <v>12</v>
      </c>
      <c r="C12" s="5">
        <f>AVERAGE(Rohdaten!$AP:$AP)</f>
        <v>2.1428571428571428</v>
      </c>
      <c r="D12" s="5">
        <f>STDEV(Rohdaten!$AP:$AP)</f>
        <v>0.86443782150756621</v>
      </c>
      <c r="E12" s="5">
        <f>MIN(Rohdaten!$AP:$AP)</f>
        <v>1</v>
      </c>
      <c r="F12" s="5">
        <f>MAX(Rohdaten!$AP:$AP)</f>
        <v>3</v>
      </c>
      <c r="G12" s="7">
        <f>COUNTIF(Rohdaten!$AP:$AP,1)</f>
        <v>4</v>
      </c>
      <c r="H12" s="7">
        <f>COUNTIF(Rohdaten!$AP:$AP,2)</f>
        <v>4</v>
      </c>
      <c r="I12" s="7">
        <f>COUNTIF(Rohdaten!$AP:$AP,3)</f>
        <v>6</v>
      </c>
      <c r="J12" s="7">
        <f>COUNTIF(Rohdaten!$AP:$AP,4)</f>
        <v>0</v>
      </c>
      <c r="K12" s="7">
        <f>COUNTIF(Rohdaten!$AP:$AP,5)</f>
        <v>0</v>
      </c>
      <c r="L12" s="7">
        <f t="shared" si="0"/>
        <v>14</v>
      </c>
      <c r="M12" s="8">
        <f t="shared" si="1"/>
        <v>0.2857142857142857</v>
      </c>
      <c r="N12" s="8">
        <f t="shared" si="2"/>
        <v>0.2857142857142857</v>
      </c>
      <c r="O12" s="8">
        <f t="shared" si="3"/>
        <v>0.42857142857142855</v>
      </c>
      <c r="P12" s="8">
        <f t="shared" si="4"/>
        <v>0</v>
      </c>
      <c r="Q12" s="8">
        <f t="shared" si="5"/>
        <v>0</v>
      </c>
    </row>
    <row r="13" spans="2:17" ht="18.75" x14ac:dyDescent="0.3">
      <c r="B13" s="3" t="s">
        <v>9</v>
      </c>
      <c r="C13" s="5">
        <f>AVERAGE(Rohdaten!$AQ:$AQ)</f>
        <v>2.2857142857142856</v>
      </c>
      <c r="D13" s="5">
        <f>STDEV(Rohdaten!$AQ:$AQ)</f>
        <v>1.2043875831929898</v>
      </c>
      <c r="E13" s="5">
        <f>MIN(Rohdaten!$AQ:$AQ)</f>
        <v>1</v>
      </c>
      <c r="F13" s="5">
        <f>MAX(Rohdaten!$AQ:$AQ)</f>
        <v>5</v>
      </c>
      <c r="G13" s="7">
        <f>COUNTIF(Rohdaten!$AQ:$AQ,1)</f>
        <v>4</v>
      </c>
      <c r="H13" s="7">
        <f>COUNTIF(Rohdaten!$AQ:$AQ,2)</f>
        <v>5</v>
      </c>
      <c r="I13" s="7">
        <f>COUNTIF(Rohdaten!$AQ:$AQ,3)</f>
        <v>3</v>
      </c>
      <c r="J13" s="7">
        <f>COUNTIF(Rohdaten!$AQ:$AQ,4)</f>
        <v>1</v>
      </c>
      <c r="K13" s="7">
        <f>COUNTIF(Rohdaten!$AQ:$AQ,5)</f>
        <v>1</v>
      </c>
      <c r="L13" s="7">
        <f t="shared" si="0"/>
        <v>14</v>
      </c>
      <c r="M13" s="8">
        <f t="shared" si="1"/>
        <v>0.2857142857142857</v>
      </c>
      <c r="N13" s="8">
        <f t="shared" si="2"/>
        <v>0.35714285714285715</v>
      </c>
      <c r="O13" s="8">
        <f t="shared" si="3"/>
        <v>0.21428571428571427</v>
      </c>
      <c r="P13" s="8">
        <f t="shared" si="4"/>
        <v>7.1428571428571425E-2</v>
      </c>
      <c r="Q13" s="8">
        <f t="shared" si="5"/>
        <v>7.1428571428571425E-2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Rohdaten</vt:lpstr>
      <vt:lpstr>Grafik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Mathias Diebig</cp:lastModifiedBy>
  <dcterms:created xsi:type="dcterms:W3CDTF">2018-02-06T14:56:16Z</dcterms:created>
  <dcterms:modified xsi:type="dcterms:W3CDTF">2018-03-12T09:53:29Z</dcterms:modified>
</cp:coreProperties>
</file>